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ФХД\ПФХД_2021\ПЛАН\"/>
    </mc:Choice>
  </mc:AlternateContent>
  <bookViews>
    <workbookView xWindow="0" yWindow="0" windowWidth="19200" windowHeight="11595" tabRatio="956" firstSheet="1" activeTab="1"/>
  </bookViews>
  <sheets>
    <sheet name="Бланк от 18.09.19 2455" sheetId="1" state="hidden" r:id="rId1"/>
    <sheet name="Форма" sheetId="2" r:id="rId2"/>
  </sheets>
  <definedNames>
    <definedName name="_xlnm.Print_Area" localSheetId="0">'Бланк от 18.09.19 2455'!$A$1:$I$216</definedName>
    <definedName name="_xlnm.Print_Area" localSheetId="1">Форма!$A$2:$I$217</definedName>
  </definedNames>
  <calcPr calcId="152511" fullPrecision="0"/>
</workbook>
</file>

<file path=xl/calcChain.xml><?xml version="1.0" encoding="utf-8"?>
<calcChain xmlns="http://schemas.openxmlformats.org/spreadsheetml/2006/main">
  <c r="F146" i="2" l="1"/>
  <c r="F63" i="2"/>
  <c r="F112" i="2" l="1"/>
  <c r="F163" i="2"/>
  <c r="F64" i="2" l="1"/>
  <c r="F150" i="2" l="1"/>
  <c r="F164" i="2"/>
  <c r="F154" i="2"/>
  <c r="F67" i="2"/>
  <c r="F148" i="2"/>
  <c r="F66" i="2" l="1"/>
  <c r="F92" i="2" l="1"/>
  <c r="F81" i="2"/>
  <c r="I162" i="2" l="1"/>
  <c r="H162" i="2"/>
  <c r="G162" i="2"/>
  <c r="F162" i="2"/>
  <c r="G66" i="2" l="1"/>
  <c r="H66" i="2"/>
  <c r="I66" i="2"/>
  <c r="F190" i="2" l="1"/>
  <c r="F182" i="2" l="1"/>
  <c r="F114" i="2" l="1"/>
  <c r="G114" i="2"/>
  <c r="H114" i="2"/>
  <c r="B216" i="2"/>
  <c r="I204" i="2"/>
  <c r="I221" i="2" s="1"/>
  <c r="H204" i="2"/>
  <c r="H221" i="2" s="1"/>
  <c r="G204" i="2"/>
  <c r="G221" i="2" s="1"/>
  <c r="F204" i="2"/>
  <c r="F221" i="2" s="1"/>
  <c r="I200" i="2"/>
  <c r="I220" i="2" s="1"/>
  <c r="H200" i="2"/>
  <c r="H220" i="2" s="1"/>
  <c r="I196" i="2"/>
  <c r="H196" i="2"/>
  <c r="G196" i="2"/>
  <c r="F196" i="2"/>
  <c r="I190" i="2"/>
  <c r="H190" i="2"/>
  <c r="G190" i="2"/>
  <c r="I187" i="2"/>
  <c r="H187" i="2"/>
  <c r="G187" i="2"/>
  <c r="I182" i="2"/>
  <c r="H182" i="2"/>
  <c r="G182" i="2"/>
  <c r="H177" i="2"/>
  <c r="G177" i="2"/>
  <c r="F177" i="2"/>
  <c r="H170" i="2"/>
  <c r="G170" i="2"/>
  <c r="F170" i="2"/>
  <c r="H166" i="2"/>
  <c r="G166" i="2"/>
  <c r="F166" i="2"/>
  <c r="I160" i="2"/>
  <c r="H160" i="2"/>
  <c r="G160" i="2"/>
  <c r="F160" i="2"/>
  <c r="I158" i="2"/>
  <c r="H158" i="2"/>
  <c r="G158" i="2"/>
  <c r="F158" i="2"/>
  <c r="I157" i="2"/>
  <c r="H157" i="2"/>
  <c r="G157" i="2"/>
  <c r="F157" i="2"/>
  <c r="I153" i="2"/>
  <c r="H153" i="2"/>
  <c r="G153" i="2"/>
  <c r="F153" i="2"/>
  <c r="I149" i="2"/>
  <c r="H149" i="2"/>
  <c r="G149" i="2"/>
  <c r="F149" i="2"/>
  <c r="I145" i="2"/>
  <c r="H145" i="2"/>
  <c r="G145" i="2"/>
  <c r="G144" i="2" s="1"/>
  <c r="F145" i="2"/>
  <c r="I144" i="2"/>
  <c r="I142" i="2"/>
  <c r="H142" i="2"/>
  <c r="G142" i="2"/>
  <c r="F142" i="2"/>
  <c r="I138" i="2"/>
  <c r="H138" i="2"/>
  <c r="G138" i="2"/>
  <c r="F138" i="2"/>
  <c r="H134" i="2"/>
  <c r="H133" i="2" s="1"/>
  <c r="G134" i="2"/>
  <c r="F134" i="2"/>
  <c r="F133" i="2" s="1"/>
  <c r="G133" i="2"/>
  <c r="H129" i="2"/>
  <c r="G129" i="2"/>
  <c r="F129" i="2"/>
  <c r="H125" i="2"/>
  <c r="G125" i="2"/>
  <c r="F125" i="2"/>
  <c r="H121" i="2"/>
  <c r="G121" i="2"/>
  <c r="F121" i="2"/>
  <c r="H117" i="2"/>
  <c r="F117" i="2"/>
  <c r="G117" i="2"/>
  <c r="G111" i="2"/>
  <c r="H111" i="2"/>
  <c r="F111" i="2"/>
  <c r="H108" i="2"/>
  <c r="G108" i="2"/>
  <c r="F108" i="2"/>
  <c r="H106" i="2"/>
  <c r="G106" i="2"/>
  <c r="F106" i="2"/>
  <c r="H104" i="2"/>
  <c r="G104" i="2"/>
  <c r="F104" i="2"/>
  <c r="H102" i="2"/>
  <c r="G102" i="2"/>
  <c r="F102" i="2"/>
  <c r="H99" i="2"/>
  <c r="G99" i="2"/>
  <c r="F99" i="2"/>
  <c r="H94" i="2"/>
  <c r="G94" i="2"/>
  <c r="F94" i="2"/>
  <c r="H90" i="2"/>
  <c r="G90" i="2"/>
  <c r="F90" i="2"/>
  <c r="H86" i="2"/>
  <c r="G86" i="2"/>
  <c r="F86" i="2"/>
  <c r="H83" i="2"/>
  <c r="G83" i="2"/>
  <c r="F83" i="2"/>
  <c r="H79" i="2"/>
  <c r="G79" i="2"/>
  <c r="F79" i="2"/>
  <c r="I72" i="2"/>
  <c r="H72" i="2"/>
  <c r="G72" i="2"/>
  <c r="F72" i="2"/>
  <c r="I70" i="2"/>
  <c r="H70" i="2"/>
  <c r="G70" i="2"/>
  <c r="F70" i="2"/>
  <c r="H62" i="2"/>
  <c r="F62" i="2"/>
  <c r="F60" i="2" s="1"/>
  <c r="I62" i="2"/>
  <c r="G62" i="2"/>
  <c r="I60" i="2"/>
  <c r="I137" i="2" l="1"/>
  <c r="I179" i="2" s="1"/>
  <c r="G137" i="2"/>
  <c r="G179" i="2" s="1"/>
  <c r="H110" i="2"/>
  <c r="G186" i="2"/>
  <c r="I186" i="2"/>
  <c r="H60" i="2"/>
  <c r="G60" i="2"/>
  <c r="G89" i="2"/>
  <c r="G78" i="2" s="1"/>
  <c r="F98" i="2"/>
  <c r="F97" i="2" s="1"/>
  <c r="H98" i="2"/>
  <c r="H97" i="2" s="1"/>
  <c r="G98" i="2"/>
  <c r="G97" i="2" s="1"/>
  <c r="F120" i="2"/>
  <c r="H120" i="2"/>
  <c r="G120" i="2"/>
  <c r="F89" i="2"/>
  <c r="F78" i="2" s="1"/>
  <c r="H89" i="2"/>
  <c r="H78" i="2" s="1"/>
  <c r="H186" i="2"/>
  <c r="F144" i="2"/>
  <c r="H144" i="2"/>
  <c r="H137" i="2" s="1"/>
  <c r="G110" i="2"/>
  <c r="F110" i="2"/>
  <c r="G200" i="2"/>
  <c r="G220" i="2" s="1"/>
  <c r="I77" i="2" l="1"/>
  <c r="I59" i="2" s="1"/>
  <c r="H179" i="2"/>
  <c r="H219" i="2" s="1"/>
  <c r="F137" i="2"/>
  <c r="F179" i="2" s="1"/>
  <c r="F188" i="2" s="1"/>
  <c r="G77" i="2"/>
  <c r="G59" i="2" s="1"/>
  <c r="G219" i="2"/>
  <c r="G222" i="2"/>
  <c r="H77" i="2"/>
  <c r="H59" i="2" s="1"/>
  <c r="I219" i="2"/>
  <c r="I222" i="2"/>
  <c r="F187" i="2" l="1"/>
  <c r="F186" i="2" s="1"/>
  <c r="F219" i="2" s="1"/>
  <c r="F200" i="2"/>
  <c r="F201" i="2" s="1"/>
  <c r="F220" i="2" s="1"/>
  <c r="H222" i="2"/>
  <c r="F77" i="2"/>
  <c r="F59" i="2" s="1"/>
  <c r="F222" i="2"/>
</calcChain>
</file>

<file path=xl/sharedStrings.xml><?xml version="1.0" encoding="utf-8"?>
<sst xmlns="http://schemas.openxmlformats.org/spreadsheetml/2006/main" count="796" uniqueCount="329">
  <si>
    <t>СОГЛАСОВАНО:</t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</si>
  <si>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</si>
  <si>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(подпись) (расшифровка подписи)</t>
  </si>
  <si>
    <t>«__»____________ 20__ г.</t>
  </si>
  <si>
    <t>УТВЕРЖДАЮ:</t>
  </si>
  <si>
    <t>(Должность руководителя муниципального учреждения)</t>
  </si>
  <si>
    <t xml:space="preserve">План финансово-хозяйственной деятельности на 20__г. </t>
  </si>
  <si>
    <t>(на 20__г. и плановый период 20__ и 20__ годов)</t>
  </si>
  <si>
    <t>Коды</t>
  </si>
  <si>
    <t>от</t>
  </si>
  <si>
    <t>Дата</t>
  </si>
  <si>
    <t>по Сводному реестру</t>
  </si>
  <si>
    <t>Орган, осуществляющий</t>
  </si>
  <si>
    <t>функции и полномочия учредителя</t>
  </si>
  <si>
    <t>глава по БК</t>
  </si>
  <si>
    <t>ИНН</t>
  </si>
  <si>
    <t>КПП</t>
  </si>
  <si>
    <t>Учреждение (обособленное подразделение)</t>
  </si>
  <si>
    <t>по ОКЕИ</t>
  </si>
  <si>
    <t>Единица измерения: руб.</t>
  </si>
  <si>
    <t>Раздел 1. Поступления и выплаты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</si>
  <si>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</si>
  <si>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</si>
  <si>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</si>
  <si>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</si>
  <si>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</si>
  <si>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20__ г. текущий финансовый год</t>
  </si>
  <si>
    <t>на 20__ г. первый год планового периода</t>
  </si>
  <si>
    <t>на 20__ г. второй год планового периода</t>
  </si>
  <si>
    <t>за пределами планового периода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</si>
  <si>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</si>
  <si>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</si>
  <si>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</si>
  <si>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</si>
  <si>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</si>
  <si>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</si>
  <si>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</si>
  <si>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 в том числе:
  доходы от собственности, всего</t>
  </si>
  <si>
    <t>1100</t>
  </si>
  <si>
    <t xml:space="preserve">  доходы от оказания услуг, работ, компенсации 
  затрат учреждений, всего</t>
  </si>
  <si>
    <t>1200</t>
  </si>
  <si>
    <t xml:space="preserve">   в том числе: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</si>
  <si>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1210</t>
  </si>
  <si>
    <t xml:space="preserve">  доходы от штрафов, пеней, иных сумм 
  принудительного изъятия, всего</t>
  </si>
  <si>
    <t>1300</t>
  </si>
  <si>
    <t xml:space="preserve">  безвозмездные денежные поступления, всего</t>
  </si>
  <si>
    <t>1400</t>
  </si>
  <si>
    <t xml:space="preserve">   в том числе:
    </t>
  </si>
  <si>
    <t xml:space="preserve">  прочие доходы, всего</t>
  </si>
  <si>
    <t>1500</t>
  </si>
  <si>
    <t xml:space="preserve">   в том числе: 
    целевые субсидии</t>
  </si>
  <si>
    <t>1510</t>
  </si>
  <si>
    <t xml:space="preserve">    субсидии на осуществление 
    капитальных вложений</t>
  </si>
  <si>
    <t>1520</t>
  </si>
  <si>
    <t xml:space="preserve">  доходы от операций с активами, всего</t>
  </si>
  <si>
    <t>1900</t>
  </si>
  <si>
    <t xml:space="preserve">  прочие поступления, всего</t>
  </si>
  <si>
    <t>1980</t>
  </si>
  <si>
    <t xml:space="preserve">   из них:
    увеличение остатков денежных 
    средств за счет возврата дебиторской 
    задолженности прошлых лет</t>
  </si>
  <si>
    <t>1981</t>
  </si>
  <si>
    <t>Расходы, всего</t>
  </si>
  <si>
    <t>2000</t>
  </si>
  <si>
    <t xml:space="preserve"> в том числе:
  на выплаты персоналу, всего</t>
  </si>
  <si>
    <t>2100</t>
  </si>
  <si>
    <t xml:space="preserve">   в том числе:
    оплата труда</t>
  </si>
  <si>
    <t>2110</t>
  </si>
  <si>
    <t xml:space="preserve">     из них по источнику финансового обеспечения:
      </t>
  </si>
  <si>
    <t xml:space="preserve">    прочие выплаты персоналу, в том числе 
    компенсационного характера</t>
  </si>
  <si>
    <t>2120</t>
  </si>
  <si>
    <t xml:space="preserve">    иные выплаты, за исключением фонда оплаты 
    труда учреждения, для выполнения отдельных 
    полномочий</t>
  </si>
  <si>
    <t>2130</t>
  </si>
  <si>
    <t xml:space="preserve">    взносы по обязательному социальному 
    страхованию на выплаты по оплате труда 
    работников и иные выплаты работникам 
    учреждений, всего</t>
  </si>
  <si>
    <t>2140</t>
  </si>
  <si>
    <t xml:space="preserve">     в том числе: 
      на выплаты по оплате труда</t>
  </si>
  <si>
    <t>2141</t>
  </si>
  <si>
    <t xml:space="preserve">       из них по источнику финансового 
       обеспечения:
        </t>
  </si>
  <si>
    <t xml:space="preserve">      на иные выплаты работникам</t>
  </si>
  <si>
    <t>2142</t>
  </si>
  <si>
    <t xml:space="preserve">  социальные и иные выплаты населению, всего</t>
  </si>
  <si>
    <t>2200</t>
  </si>
  <si>
    <t xml:space="preserve">   в том числе:
    социальные выплаты гражданам, кроме 
    публичных нормативных социальных выплат</t>
  </si>
  <si>
    <t>2210</t>
  </si>
  <si>
    <t xml:space="preserve">     из них: 
      пособия, компенсации и иные социальные 
      выплаты гражданам, кроме публичных 
      нормативных обязательств</t>
  </si>
  <si>
    <t>2211</t>
  </si>
  <si>
    <t xml:space="preserve">    выплата стипендий</t>
  </si>
  <si>
    <t>2220</t>
  </si>
  <si>
    <t xml:space="preserve">    на премирование физических лиц за 
    достижения в области культуры, искусства, 
    образования, науки и техники, а также на 
    предоставление грантов с целью поддержки 
    проектов в области науки, культуры и 
    искусства</t>
  </si>
  <si>
    <t>2230</t>
  </si>
  <si>
    <t xml:space="preserve">    социальное обеспечение детей-сирот и детей, 
    оставшихся без попечения родителей</t>
  </si>
  <si>
    <t>2240</t>
  </si>
  <si>
    <t xml:space="preserve">  уплата налогов, сборов и иных платежей, всего</t>
  </si>
  <si>
    <t>2300</t>
  </si>
  <si>
    <t xml:space="preserve">   из них:
    налог на имущество организаций и земельный 
    налог</t>
  </si>
  <si>
    <t>2310</t>
  </si>
  <si>
    <t xml:space="preserve">    иные налоги (включаемые в состав расходов) в 
    бюджеты бюджетной системы Российской 
    Федерации, а также государственная пошлина</t>
  </si>
  <si>
    <t>2320</t>
  </si>
  <si>
    <t xml:space="preserve">    уплата штрафов (в том числе 
    административных), пеней, иных платежей</t>
  </si>
  <si>
    <t>2330</t>
  </si>
  <si>
    <t xml:space="preserve">  безвозмездные перечисления организациям и 
  физическим лицам, всего</t>
  </si>
  <si>
    <t>2400</t>
  </si>
  <si>
    <t xml:space="preserve">   из них:
    гранты, предоставляемые другим организациям 
    и физическим лицам</t>
  </si>
  <si>
    <t>2410</t>
  </si>
  <si>
    <t xml:space="preserve">    взносы в международные организации</t>
  </si>
  <si>
    <t>2420</t>
  </si>
  <si>
    <t xml:space="preserve">    платежи в целях обеспечения реализации 
    соглашений с правительствами иностранных 
    государств и международными организациями</t>
  </si>
  <si>
    <t>2430</t>
  </si>
  <si>
    <t xml:space="preserve">  прочие выплаты (кроме выплат на закупку 
  товаров, работ, услуг)</t>
  </si>
  <si>
    <t>2500</t>
  </si>
  <si>
    <t xml:space="preserve">   исполнение судебных актов Российской 
   Федерации и мировых соглашений по 
   возмещению вреда, причиненного в результате 
   деятельности учреждения</t>
  </si>
  <si>
    <t>2520</t>
  </si>
  <si>
    <t xml:space="preserve">    из них по источнику финансового обеспечения:
     </t>
  </si>
  <si>
    <t xml:space="preserve">  расходы на закупку товаров, работ, услуг, всего</t>
  </si>
  <si>
    <t>2600</t>
  </si>
  <si>
    <t xml:space="preserve">   в том числе: 
    закупку научно-исследовательских и опытно-
    конструкторских работ</t>
  </si>
  <si>
    <t>2610</t>
  </si>
  <si>
    <t xml:space="preserve">    закупку товаров, работ, услуг в целях 
    капитального ремонта муниципального 
    имущества</t>
  </si>
  <si>
    <t>2630</t>
  </si>
  <si>
    <t xml:space="preserve">  прочую закупку товаров, работ и услуг, всего</t>
  </si>
  <si>
    <t>2640</t>
  </si>
  <si>
    <t xml:space="preserve">       из них:
</t>
  </si>
  <si>
    <t xml:space="preserve">  капитальные вложения в объекты 
  муниципальной собственности, всего</t>
  </si>
  <si>
    <t>2650</t>
  </si>
  <si>
    <t xml:space="preserve">   в том числе:
    приобретение объектов недвижимого 
    имущества муниципальными учреждениями</t>
  </si>
  <si>
    <t>2651</t>
  </si>
  <si>
    <t xml:space="preserve">    строительство (реконструкция) объектов 
    недвижимого имущества муниципальными 
    учреждениями</t>
  </si>
  <si>
    <t>2652</t>
  </si>
  <si>
    <t>Выплаты, уменьшающие доход, всего</t>
  </si>
  <si>
    <t>3000</t>
  </si>
  <si>
    <t xml:space="preserve"> в том числе:
  налог на прибыль</t>
  </si>
  <si>
    <t>3010</t>
  </si>
  <si>
    <t xml:space="preserve">  налог на добавленную стоимость</t>
  </si>
  <si>
    <t>3020</t>
  </si>
  <si>
    <t xml:space="preserve">  прочие налоги, уменьшающие доход</t>
  </si>
  <si>
    <t>3030</t>
  </si>
  <si>
    <t>Прочие выплаты, всего</t>
  </si>
  <si>
    <t>4000</t>
  </si>
  <si>
    <t xml:space="preserve"> из них: 
  возврат в бюджет средств субсидии</t>
  </si>
  <si>
    <t>4010</t>
  </si>
  <si>
    <t>Раздел 2. Сведения по выплатам на закупки товаров, работ, услуг</t>
  </si>
  <si>
    <t>N п/п</t>
  </si>
  <si>
    <t>Коды строк</t>
  </si>
  <si>
    <t>Год начала закупки</t>
  </si>
  <si>
    <t>на 20__ г. (текущий финансовый год)</t>
  </si>
  <si>
    <t>на 20__ г. (первый год планового периода)</t>
  </si>
  <si>
    <t>на 20__ г. (второй год планового периода)</t>
  </si>
  <si>
    <t>1.</t>
  </si>
  <si>
    <t>Выплаты на закупку товаров, работ, услуг, всего</t>
  </si>
  <si>
    <t>1.1.</t>
  </si>
  <si>
    <t xml:space="preserve"> в том числе: 
  по контрактам (договорам), заключенным до начала 
  текущего финансового года без применения норм 
  Федерального закона от 05.04.2013 № 44-ФЗ «О контрактной 
  системе в сфере закупок товаров, работ, услуг для 
  обеспечения государственных и муниципальных нужд» 
  (далее - Федеральный закон № 44-ФЗ) и Федерального 
  закона от 18.07.2011 № 223-ФЗ «О закупках товаров, работ, 
  услуг отдельными видами юридических лиц» (далее - 
  Федеральный закон № 223-ФЗ)</t>
  </si>
  <si>
    <t>1.2.</t>
  </si>
  <si>
    <t xml:space="preserve">  по контрактам (договорам), планируемым к заключению в 
  соответствующем финансовом году без применения норм 
  Федерального закона № 44-ФЗ и Федерального закона 
  № 223-ФЗ</t>
  </si>
  <si>
    <t>1.3.</t>
  </si>
  <si>
    <t xml:space="preserve">  по контрактам (договорам), заключенным до начала 
  текущего финансового года с учетом требований 
  Федерального закона № 44-ФЗ и Федерального закона 
  № 223-ФЗ</t>
  </si>
  <si>
    <t xml:space="preserve">     в том числе: 
      в соответствии с Федеральным законом № 44-ФЗ</t>
  </si>
  <si>
    <t xml:space="preserve">      в соответствии с Федеральным законом № 223-ФЗ</t>
  </si>
  <si>
    <t>1.4.</t>
  </si>
  <si>
    <t xml:space="preserve">  по контрактам (договорам), планируемым к заключению в 
  соответствующем финансовом году с учетом требований 
  Федерального закона № 44-ФЗ и Федерального закона 
  № 223-ФЗ</t>
  </si>
  <si>
    <t>1.4.1.</t>
  </si>
  <si>
    <t xml:space="preserve">   в том числе: 
    за счет субсидий, предоставляемых на финансовое 
    обеспечение выполнения муниципального задания</t>
  </si>
  <si>
    <t>1.4.1.1.</t>
  </si>
  <si>
    <t>1.4.1.2.</t>
  </si>
  <si>
    <t>1.4.2.</t>
  </si>
  <si>
    <t xml:space="preserve">    за счет субсидий, предоставляемых в соответствии с 
    абзацем вторым пункта 1 статьи 78.1 Бюджетного кодекса 
    Российской Федерации</t>
  </si>
  <si>
    <t>1.4.2.1.</t>
  </si>
  <si>
    <t>1.4.2.2.</t>
  </si>
  <si>
    <t>1.4.3.</t>
  </si>
  <si>
    <t xml:space="preserve">    за счет субсидий, предоставляемых на осуществление 
    капитальных вложений</t>
  </si>
  <si>
    <t>1.4.4.</t>
  </si>
  <si>
    <t xml:space="preserve">    за счет прочих источников финансового обеспечения</t>
  </si>
  <si>
    <t>1.4.4.1.</t>
  </si>
  <si>
    <t>1.4.4.2.</t>
  </si>
  <si>
    <t>2.</t>
  </si>
  <si>
    <t>Итого по контрактам, планируемым к заключению в 
соответствующем финансовом году в соответствии с 
Федеральным законом № 44-ФЗ, по соответствующему году 
закупки</t>
  </si>
  <si>
    <t xml:space="preserve"> в том числе по году начала закупки:
</t>
  </si>
  <si>
    <t>3.</t>
  </si>
  <si>
    <t>Итого по договорам, планируемым к заключению в 
соответствующем финансовом году в соответствии с 
Федеральным законом № 223-ФЗ, по соответствующему 
году закупки</t>
  </si>
  <si>
    <t>Руководитель финансово-экономической службы</t>
  </si>
  <si>
    <t>/</t>
  </si>
  <si>
    <t xml:space="preserve">(должность)  </t>
  </si>
  <si>
    <t xml:space="preserve"> (подпись)  </t>
  </si>
  <si>
    <t>(расшифровка подписи)</t>
  </si>
  <si>
    <t>Исполнитель</t>
  </si>
  <si>
    <t xml:space="preserve">(должность)   </t>
  </si>
  <si>
    <t xml:space="preserve">(фамилия, инициалы)   </t>
  </si>
  <si>
    <t xml:space="preserve"> (телефон)</t>
  </si>
  <si>
    <t xml:space="preserve">    «__» ________ 20__ г.</t>
  </si>
  <si>
    <t>КФО</t>
  </si>
  <si>
    <t>КОСГУ</t>
  </si>
  <si>
    <t>Примечание</t>
  </si>
  <si>
    <t>дата утверждения (согласования) может быть позже даты подписания, но в 1с план заносится той датой, которой</t>
  </si>
  <si>
    <t>утвержден (согласован)</t>
  </si>
  <si>
    <t>дата подписания плана</t>
  </si>
  <si>
    <t>управление образования</t>
  </si>
  <si>
    <t>администрации города Кемерово</t>
  </si>
  <si>
    <t>Учреждение</t>
  </si>
  <si>
    <t>2,4,5,6</t>
  </si>
  <si>
    <t>указываются планируемые суммы остатков средств на начало и на конец планируемого года (на этапе формирования проекта Плана), фактические остатки средств указываются при внесении изменений в утвержденный План после завершения отчетного финансового года</t>
  </si>
  <si>
    <t>Аренда</t>
  </si>
  <si>
    <t>Субсидия на финансовое обеспечение выполнения муниципального задания МЗ (131)</t>
  </si>
  <si>
    <t xml:space="preserve">    поступления от оказания услуг (выполнения 
    работ) на платной основе и от иной 
    приносящей доход деятельности</t>
  </si>
  <si>
    <t>1220</t>
  </si>
  <si>
    <t>131,134,135</t>
  </si>
  <si>
    <t>Род.плата, платные услуги (131), Питание сотрудников (134), Возмещение коммунальных услуг (135)</t>
  </si>
  <si>
    <t>141, 143</t>
  </si>
  <si>
    <t>Возмещение ущерба, пеня за нарушение условий контракта (141), пеня за несвоевр.оплату арендной платы (141), возм. комм.услуг (141), возмещение стоимости гос.пошлины (141), страховое возмещение по договору (143)</t>
  </si>
  <si>
    <t xml:space="preserve">   в том числе:
    поступления от оказания услуг (выполнения 
    работ) на платной основе и от иной 
    приносящей доход деятельности</t>
  </si>
  <si>
    <t>1410</t>
  </si>
  <si>
    <t>ДРП</t>
  </si>
  <si>
    <t>152, 162</t>
  </si>
  <si>
    <t>Интернет, кап.ремонт, муниципальная стипендия, акция1сентября, теневые навесы, ГПН, лагеря дневного пребывания</t>
  </si>
  <si>
    <t>1910</t>
  </si>
  <si>
    <t>Возмещение (кража)</t>
  </si>
  <si>
    <t>1920</t>
  </si>
  <si>
    <t>442, 446</t>
  </si>
  <si>
    <t>Недостача (продукты питания) (442), Сдача металлолома, макулатуры и пр (446)</t>
  </si>
  <si>
    <t>2,4,5</t>
  </si>
  <si>
    <t>Все прочие поступления, в т.ч. поступления в рамках внутренних расчетов (от головного учреждения, обособленного подразделения, филиала)</t>
  </si>
  <si>
    <t>Из строки 1980 выделяем возврат дебиторской задолженности прошлых лет</t>
  </si>
  <si>
    <t xml:space="preserve">     из них по источнику финансового обеспечения:
      субсидии на финансовое обеспечение 
      выполнения муниципального задания 
      за счет средств бюджета публично-правового 
      образования, создавшего учреждение</t>
  </si>
  <si>
    <t>2111</t>
  </si>
  <si>
    <t>211, 266</t>
  </si>
  <si>
    <t>Заработная плата (211), 3 дн. б/л (266)</t>
  </si>
  <si>
    <t xml:space="preserve">      поступления от оказания услуг (выполнения 
      работ) на платной основе и от иной 
      приносящей доход деятельности</t>
  </si>
  <si>
    <t>2112</t>
  </si>
  <si>
    <t xml:space="preserve">      целевые субсидии</t>
  </si>
  <si>
    <t>2113</t>
  </si>
  <si>
    <t>2121</t>
  </si>
  <si>
    <t>226, 266</t>
  </si>
  <si>
    <t>Командировочные расходы (проживание, проезд, суточные) (226), Выплата выход.пособия работникам учреждения при их увольнении не связанном с ликвидацией либо реорганизацией уч-я (266), Пособие до 3-х лет, Возмещение расходов на мед.осмотр при трудоустройстве</t>
  </si>
  <si>
    <t>2122</t>
  </si>
  <si>
    <t>2131</t>
  </si>
  <si>
    <t>Компенсация учащимся расходов на питание и проезд, при направлении их на соревнования, иные выпл.спортсм.привлекаем.для участия в спортив.мероприят, без заключ.с ними трудовых догов.или догов.ГПХ.</t>
  </si>
  <si>
    <t>2132</t>
  </si>
  <si>
    <t xml:space="preserve">       из них по источнику финансового 
       обеспечения:
        субсидии на финансовое обеспечение 
        выполнения муниципального задания 
        за счет средств бюджета публично-правового 
        образования, создавшего учреждение</t>
  </si>
  <si>
    <t>Начисления на выплаты по оплате труда (213)</t>
  </si>
  <si>
    <t xml:space="preserve">        поступления от оказания услуг (выполнения 
        работ) на платной основе и от иной 
        приносящей доход деятельности</t>
  </si>
  <si>
    <t xml:space="preserve">        целевые субсидии</t>
  </si>
  <si>
    <t>225,226,345, 346</t>
  </si>
  <si>
    <t>Обеспечение мер, направленных на сокращение производственного травматизма и профессиональных заболеваний работников (225,226), приобретение спецодежды (345,346)</t>
  </si>
  <si>
    <t>264, 266</t>
  </si>
  <si>
    <t>Расходы на выплату 3 дн. б/л уволенным работникам в течение 30 к.дн после расторжения трудового договора (264), Расходы на выплату пособия при сокращении (266)</t>
  </si>
  <si>
    <t>264,266, 296</t>
  </si>
  <si>
    <t>Расходы на выплату 3 дн. б/л уволенным работникам в течение 30 к.дн после расторжения трудового договора (264), Расходы на выплату пособия при сокращении (266), Расходы на выплату МП неработающим сотрудникам (296), Расходы на выплату МП членам семьи сотрудника (264)</t>
  </si>
  <si>
    <t xml:space="preserve">    приобретение товаров, работ, услуг в пользу 
    граждан в целях их социального обеспечения</t>
  </si>
  <si>
    <t>2212</t>
  </si>
  <si>
    <t xml:space="preserve">     из них по источнику финансового обеспечения:
      целевые субсидии</t>
  </si>
  <si>
    <t>345, 346</t>
  </si>
  <si>
    <t>Акция 1ое сентября</t>
  </si>
  <si>
    <t>2221</t>
  </si>
  <si>
    <t>Муниципальная стипендия</t>
  </si>
  <si>
    <t>нет</t>
  </si>
  <si>
    <t>2311</t>
  </si>
  <si>
    <t>Налог на имущество, Земельный налог</t>
  </si>
  <si>
    <t>2312</t>
  </si>
  <si>
    <t>2321</t>
  </si>
  <si>
    <t>Госуд.пошлина, Транспортный налог</t>
  </si>
  <si>
    <t>2322</t>
  </si>
  <si>
    <t>2331</t>
  </si>
  <si>
    <t>292, 293, 295</t>
  </si>
  <si>
    <t>Пени (НДФЛ, Страховые взносы, Налог на имущество, землю) (292), Пени (несвоевременная оплата услуг по договорам) (293), Административные штрафы (295)</t>
  </si>
  <si>
    <t>2332</t>
  </si>
  <si>
    <t xml:space="preserve">    из них по источнику финансового обеспечения:
     субсидии на финансовое обеспечение 
     выполнения муниципального задания 
     за счет средств бюджета публично-правового 
     образования, создавшего учреждение</t>
  </si>
  <si>
    <t>2521</t>
  </si>
  <si>
    <t>291, 296</t>
  </si>
  <si>
    <t>Возмещение судебных расходов (Госпошлины) (291), Административный штраф</t>
  </si>
  <si>
    <t xml:space="preserve">     поступления от оказания услуг (выполнения 
     работ) на платной основе и от иной 
     приносящей доход деятельности</t>
  </si>
  <si>
    <t>2522</t>
  </si>
  <si>
    <t>2611</t>
  </si>
  <si>
    <t>2612</t>
  </si>
  <si>
    <t>2613</t>
  </si>
  <si>
    <t>2631</t>
  </si>
  <si>
    <t>222, 224, 225, 226, 228, 310, 344, 346, 352, 353</t>
  </si>
  <si>
    <t xml:space="preserve">   из них по источнику финансового обеспечения: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</si>
  <si>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2641</t>
  </si>
  <si>
    <t xml:space="preserve">       из них:
        оплата работ, услуг</t>
  </si>
  <si>
    <t xml:space="preserve">        увеличение стоимости основных средств</t>
  </si>
  <si>
    <t xml:space="preserve">        увеличение стоимости материальных запасов</t>
  </si>
  <si>
    <t>2642</t>
  </si>
  <si>
    <t xml:space="preserve">    целевые субсидии</t>
  </si>
  <si>
    <t xml:space="preserve">     из них по источнику финансового обеспечения:
      субсидии на осуществление 
      капитальных вложений</t>
  </si>
  <si>
    <t>Указывается с минусом</t>
  </si>
  <si>
    <t>Все прочие выплаты, в т.ч. выбытия в рамках внутренних расчетов (головному учреждению, обособленному подразделению, филиалу)</t>
  </si>
  <si>
    <t>Из строки 4000 выделяем возврат в бюджет средств субсидии</t>
  </si>
  <si>
    <t>до начала текущего года</t>
  </si>
  <si>
    <t>в текущем году, первом, втором году планового периода, за пределами планового периода</t>
  </si>
  <si>
    <t>44-фз</t>
  </si>
  <si>
    <t>ПГ 
в текущем году, первом, втором году планового периода, за пределами планового периода</t>
  </si>
  <si>
    <t xml:space="preserve"> в том числе по году начала закупки:
  текущий финансовый год</t>
  </si>
  <si>
    <t xml:space="preserve">  первый год планового периода</t>
  </si>
  <si>
    <t xml:space="preserve">  второй год планового периода</t>
  </si>
  <si>
    <t>проверка</t>
  </si>
  <si>
    <t>26300, 26400</t>
  </si>
  <si>
    <t>Таблица 2</t>
  </si>
  <si>
    <t>1420</t>
  </si>
  <si>
    <t>План финансово-хозяйственной деятельности</t>
  </si>
  <si>
    <t>Учредитель</t>
  </si>
  <si>
    <t xml:space="preserve">
    поступления от оказания услуг (выполнения 
    работ) на платной основе и от иной 
    приносящей доход деятельности</t>
  </si>
  <si>
    <t>1430</t>
  </si>
  <si>
    <t xml:space="preserve">   в том числе: 
    </t>
  </si>
  <si>
    <t>4.1</t>
  </si>
  <si>
    <t xml:space="preserve">       из них:
        </t>
  </si>
  <si>
    <t>26310.1</t>
  </si>
  <si>
    <t>1.3.1</t>
  </si>
  <si>
    <t>1.3.2</t>
  </si>
  <si>
    <t>26421.1</t>
  </si>
  <si>
    <t>26430.1</t>
  </si>
  <si>
    <t>26451.1</t>
  </si>
  <si>
    <t xml:space="preserve">    закупку энергетических ресурсов</t>
  </si>
  <si>
    <t>2660</t>
  </si>
  <si>
    <t>2661</t>
  </si>
  <si>
    <t>2662</t>
  </si>
  <si>
    <t>2663</t>
  </si>
  <si>
    <t>на 2021 г. и плановый период 2022 и 2023 годов</t>
  </si>
  <si>
    <t>муниципальное бюджетное образовательное</t>
  </si>
  <si>
    <t>учреждение дополнительного профессионального образования "Научно-методический центр"</t>
  </si>
  <si>
    <t>директор</t>
  </si>
  <si>
    <t xml:space="preserve">                                                          И.В.Давыдова</t>
  </si>
  <si>
    <t>__________________2021г.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</si>
  <si>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</si>
  <si>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</si>
  <si>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</si>
  <si>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главный бухгалтер</t>
  </si>
  <si>
    <t>И.И.Жилкова</t>
  </si>
  <si>
    <t>35-94-98</t>
  </si>
  <si>
    <t>Заместитель начальника управления образования</t>
  </si>
  <si>
    <t xml:space="preserve">                                                          О.В.Гусева</t>
  </si>
  <si>
    <t>И.И. Жилкова</t>
  </si>
  <si>
    <t>« 12 » июля 2021 г.</t>
  </si>
  <si>
    <t>_________________2021г.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</si>
</sst>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18" x14ac:knownFonts="1">
    <font>
      <sz val="11"/>
      <color theme="1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CC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  <xf numFmtId="0" fontId="16" fillId="2" borderId="0" applyNumberFormat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4" fontId="0" fillId="0" borderId="3" xfId="0" applyNumberFormat="1" applyFill="1" applyBorder="1"/>
    <xf numFmtId="0" fontId="3" fillId="0" borderId="0" xfId="0" applyFont="1" applyFill="1"/>
    <xf numFmtId="0" fontId="3" fillId="0" borderId="3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3" fillId="0" borderId="0" xfId="0" applyFont="1"/>
    <xf numFmtId="0" fontId="3" fillId="0" borderId="3" xfId="0" applyFont="1" applyFill="1" applyBorder="1"/>
    <xf numFmtId="0" fontId="0" fillId="0" borderId="3" xfId="0" applyFill="1" applyBorder="1" applyAlignment="1">
      <alignment vertical="top" wrapText="1"/>
    </xf>
    <xf numFmtId="0" fontId="1" fillId="0" borderId="3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/>
    <xf numFmtId="4" fontId="0" fillId="0" borderId="3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left"/>
    </xf>
    <xf numFmtId="0" fontId="6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" fontId="9" fillId="0" borderId="0" xfId="0" applyNumberFormat="1" applyFont="1" applyFill="1"/>
    <xf numFmtId="0" fontId="15" fillId="0" borderId="0" xfId="6" applyFont="1" applyFill="1"/>
    <xf numFmtId="0" fontId="15" fillId="0" borderId="0" xfId="6" applyFont="1" applyFill="1" applyBorder="1" applyAlignment="1"/>
    <xf numFmtId="14" fontId="0" fillId="0" borderId="0" xfId="0" applyNumberFormat="1" applyFill="1" applyAlignment="1"/>
    <xf numFmtId="0" fontId="0" fillId="0" borderId="8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3" borderId="3" xfId="0" applyFill="1" applyBorder="1" applyAlignment="1">
      <alignment wrapText="1"/>
    </xf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" fontId="0" fillId="3" borderId="3" xfId="0" applyNumberFormat="1" applyFill="1" applyBorder="1"/>
    <xf numFmtId="0" fontId="0" fillId="3" borderId="3" xfId="0" applyFill="1" applyBorder="1" applyAlignment="1">
      <alignment vertical="top" wrapText="1"/>
    </xf>
    <xf numFmtId="4" fontId="0" fillId="3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right" vertical="center"/>
    </xf>
    <xf numFmtId="0" fontId="3" fillId="0" borderId="0" xfId="0" applyFont="1" applyFill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7">
    <cellStyle name="Обычный" xfId="0" builtinId="0"/>
    <cellStyle name="Обычный 2" xfId="1"/>
    <cellStyle name="Обычный 2 2" xfId="4"/>
    <cellStyle name="Обычный 2 2 2" xfId="15"/>
    <cellStyle name="Обычный 2 3" xfId="5"/>
    <cellStyle name="Обычный 2 4" xfId="2"/>
    <cellStyle name="Обычный 3" xfId="3"/>
    <cellStyle name="Обычный 4" xfId="6"/>
    <cellStyle name="Обычный 5" xfId="7"/>
    <cellStyle name="Обычный 7 2" xfId="8"/>
    <cellStyle name="Обычный 7 3" xfId="9"/>
    <cellStyle name="Плохой 2" xfId="16"/>
    <cellStyle name="Процентный 2" xfId="10"/>
    <cellStyle name="Процентный 2 2" xfId="11"/>
    <cellStyle name="Процентный 3" xfId="12"/>
    <cellStyle name="Процентный 4" xfId="13"/>
    <cellStyle name="Финансовый 2" xfId="14"/>
  </cellStyles>
  <dxfs count="0"/>
  <tableStyles count="0" defaultTableStyle="TableStyleMedium2" defaultPivotStyle="PivotStyleLight16"/>
  <colors>
    <mruColors>
      <color rgb="FFCCCCFF"/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15"/>
  <sheetViews>
    <sheetView view="pageBreakPreview" topLeftCell="A16" zoomScale="90" zoomScaleNormal="90" zoomScaleSheetLayoutView="90" workbookViewId="0">
      <selection activeCell="B66" sqref="B66"/>
    </sheetView>
  </sheetViews>
  <sheetFormatPr defaultRowHeight="15" x14ac:dyDescent="0.25"/>
  <cols>
    <col min="1" max="1" width="6.7109375" style="1" customWidth="1"/>
    <col min="2" max="2" width="45.85546875" style="2" customWidth="1"/>
    <col min="3" max="3" width="9.140625" style="1"/>
    <col min="4" max="4" width="13.28515625" style="1" customWidth="1"/>
    <col min="5" max="5" width="10.85546875" style="1" customWidth="1"/>
    <col min="6" max="8" width="13.7109375" style="1" bestFit="1" customWidth="1"/>
    <col min="9" max="9" width="11" style="1" customWidth="1"/>
    <col min="10" max="10" width="8" customWidth="1"/>
  </cols>
  <sheetData>
    <row r="3" spans="1:12" x14ac:dyDescent="0.25">
      <c r="G3" s="80" t="s">
        <v>0</v>
      </c>
      <c r="H3" s="80"/>
      <c r="I3" s="80"/>
    </row>
    <row r="4" spans="1:12" x14ac:dyDescent="0.25">
      <c r="G4" s="81"/>
      <c r="H4" s="81"/>
      <c r="I4" s="81"/>
    </row>
    <row r="5" spans="1:12" ht="55.5" customHeight="1" x14ac:dyDescent="0.25">
      <c r="G5" s="82" t="s">
        <v>1</v>
      </c>
      <c r="H5" s="82"/>
      <c r="I5" s="82"/>
    </row>
    <row r="6" spans="1:12" x14ac:dyDescent="0.25">
      <c r="G6" s="3"/>
      <c r="H6" s="3"/>
      <c r="I6" s="3"/>
    </row>
    <row r="7" spans="1:12" x14ac:dyDescent="0.25">
      <c r="G7" s="81"/>
      <c r="H7" s="81"/>
      <c r="I7" s="81"/>
    </row>
    <row r="8" spans="1:12" x14ac:dyDescent="0.25">
      <c r="G8" s="83" t="s">
        <v>2</v>
      </c>
      <c r="H8" s="83"/>
      <c r="I8" s="83"/>
    </row>
    <row r="9" spans="1:12" x14ac:dyDescent="0.25">
      <c r="G9" s="4"/>
      <c r="H9" s="4"/>
      <c r="I9" s="4"/>
    </row>
    <row r="10" spans="1:12" x14ac:dyDescent="0.25">
      <c r="G10" s="80" t="s">
        <v>3</v>
      </c>
      <c r="H10" s="80"/>
      <c r="I10" s="5"/>
    </row>
    <row r="11" spans="1:12" x14ac:dyDescent="0.25">
      <c r="G11" s="6"/>
      <c r="H11" s="6"/>
      <c r="I11" s="5"/>
    </row>
    <row r="12" spans="1:12" x14ac:dyDescent="0.25">
      <c r="B12" s="5"/>
      <c r="C12" s="5"/>
      <c r="G12" s="80" t="s">
        <v>4</v>
      </c>
      <c r="H12" s="80"/>
      <c r="I12" s="80"/>
    </row>
    <row r="13" spans="1:12" x14ac:dyDescent="0.25">
      <c r="A13" s="7"/>
      <c r="B13" s="5"/>
      <c r="C13" s="8"/>
      <c r="G13" s="81"/>
      <c r="H13" s="81"/>
      <c r="I13" s="81"/>
    </row>
    <row r="14" spans="1:12" ht="32.25" customHeight="1" x14ac:dyDescent="0.25">
      <c r="A14" s="7"/>
      <c r="B14" s="5"/>
      <c r="C14" s="9"/>
      <c r="G14" s="84" t="s">
        <v>5</v>
      </c>
      <c r="H14" s="84"/>
      <c r="I14" s="84"/>
      <c r="J14" s="10"/>
      <c r="K14" s="11"/>
      <c r="L14" s="11"/>
    </row>
    <row r="15" spans="1:12" x14ac:dyDescent="0.25">
      <c r="A15" s="7"/>
      <c r="B15" s="5"/>
      <c r="C15" s="9"/>
      <c r="G15" s="3"/>
      <c r="H15" s="3"/>
      <c r="I15" s="3"/>
      <c r="J15" s="10"/>
      <c r="K15" s="11"/>
      <c r="L15" s="11"/>
    </row>
    <row r="16" spans="1:12" x14ac:dyDescent="0.25">
      <c r="A16" s="7"/>
      <c r="B16" s="5"/>
      <c r="G16" s="81"/>
      <c r="H16" s="81"/>
      <c r="I16" s="81"/>
    </row>
    <row r="17" spans="2:10" x14ac:dyDescent="0.25">
      <c r="B17" s="5"/>
      <c r="C17" s="12"/>
      <c r="G17" s="85" t="s">
        <v>2</v>
      </c>
      <c r="H17" s="85"/>
      <c r="I17" s="85"/>
    </row>
    <row r="18" spans="2:10" x14ac:dyDescent="0.25">
      <c r="B18" s="5"/>
      <c r="C18" s="12"/>
      <c r="G18" s="4"/>
      <c r="H18" s="4"/>
      <c r="I18" s="4"/>
    </row>
    <row r="19" spans="2:10" x14ac:dyDescent="0.25">
      <c r="B19" s="5"/>
      <c r="G19" s="80" t="s">
        <v>3</v>
      </c>
      <c r="H19" s="80"/>
    </row>
    <row r="20" spans="2:10" x14ac:dyDescent="0.25">
      <c r="G20" s="5"/>
      <c r="H20" s="5"/>
      <c r="I20" s="5"/>
    </row>
    <row r="21" spans="2:10" x14ac:dyDescent="0.25">
      <c r="G21" s="6"/>
      <c r="H21" s="6"/>
      <c r="I21" s="6"/>
    </row>
    <row r="22" spans="2:10" x14ac:dyDescent="0.25">
      <c r="G22" s="6"/>
      <c r="H22" s="6"/>
      <c r="I22" s="6"/>
    </row>
    <row r="23" spans="2:10" ht="15.75" customHeight="1" x14ac:dyDescent="0.25">
      <c r="C23" s="13"/>
      <c r="D23" s="13"/>
      <c r="E23" s="13"/>
      <c r="F23" s="13"/>
      <c r="G23" s="13"/>
      <c r="H23" s="13"/>
      <c r="I23" s="13"/>
    </row>
    <row r="24" spans="2:10" ht="15.75" customHeight="1" x14ac:dyDescent="0.25">
      <c r="C24" s="13"/>
      <c r="D24" s="13"/>
      <c r="E24" s="13"/>
      <c r="F24" s="13"/>
      <c r="G24" s="13"/>
      <c r="H24" s="13"/>
      <c r="I24" s="13"/>
    </row>
    <row r="25" spans="2:10" ht="15.75" x14ac:dyDescent="0.25">
      <c r="B25" s="86" t="s">
        <v>6</v>
      </c>
      <c r="C25" s="86"/>
      <c r="D25" s="86"/>
      <c r="E25" s="86"/>
      <c r="F25" s="86"/>
      <c r="G25" s="86"/>
      <c r="H25" s="86"/>
      <c r="I25" s="86"/>
    </row>
    <row r="26" spans="2:10" ht="15.75" x14ac:dyDescent="0.25">
      <c r="B26" s="86" t="s">
        <v>7</v>
      </c>
      <c r="C26" s="86"/>
      <c r="D26" s="86"/>
      <c r="E26" s="86"/>
      <c r="F26" s="86"/>
      <c r="G26" s="86"/>
      <c r="H26" s="86"/>
      <c r="I26" s="86"/>
      <c r="J26" s="14"/>
    </row>
    <row r="30" spans="2:10" x14ac:dyDescent="0.25">
      <c r="I30" s="15" t="s">
        <v>8</v>
      </c>
    </row>
    <row r="31" spans="2:10" x14ac:dyDescent="0.25">
      <c r="B31" s="16" t="s">
        <v>9</v>
      </c>
      <c r="C31" s="5" t="s">
        <v>3</v>
      </c>
      <c r="D31" s="5"/>
      <c r="H31" s="87" t="s">
        <v>10</v>
      </c>
      <c r="I31" s="88"/>
    </row>
    <row r="32" spans="2:10" x14ac:dyDescent="0.25">
      <c r="H32" s="87"/>
      <c r="I32" s="89"/>
    </row>
    <row r="33" spans="2:9" x14ac:dyDescent="0.25">
      <c r="G33" s="90" t="s">
        <v>11</v>
      </c>
      <c r="H33" s="91"/>
      <c r="I33" s="92"/>
    </row>
    <row r="34" spans="2:9" x14ac:dyDescent="0.25">
      <c r="B34" s="2" t="s">
        <v>12</v>
      </c>
      <c r="C34" s="17"/>
      <c r="D34" s="17"/>
      <c r="E34" s="17"/>
      <c r="F34" s="17"/>
      <c r="G34" s="90"/>
      <c r="H34" s="91"/>
      <c r="I34" s="93"/>
    </row>
    <row r="35" spans="2:9" x14ac:dyDescent="0.25">
      <c r="B35" s="2" t="s">
        <v>13</v>
      </c>
      <c r="C35" s="18"/>
      <c r="D35" s="18"/>
      <c r="E35" s="18"/>
      <c r="F35" s="18"/>
      <c r="H35" s="91" t="s">
        <v>14</v>
      </c>
      <c r="I35" s="92"/>
    </row>
    <row r="36" spans="2:9" x14ac:dyDescent="0.25">
      <c r="C36" s="7"/>
      <c r="D36" s="7"/>
      <c r="E36" s="7"/>
      <c r="F36" s="7"/>
      <c r="H36" s="91"/>
      <c r="I36" s="93"/>
    </row>
    <row r="37" spans="2:9" x14ac:dyDescent="0.25">
      <c r="C37" s="7"/>
      <c r="D37" s="7"/>
      <c r="E37" s="7"/>
      <c r="F37" s="7"/>
      <c r="G37" s="90" t="s">
        <v>11</v>
      </c>
      <c r="H37" s="91"/>
      <c r="I37" s="92"/>
    </row>
    <row r="38" spans="2:9" x14ac:dyDescent="0.25">
      <c r="C38" s="7"/>
      <c r="D38" s="7"/>
      <c r="E38" s="7"/>
      <c r="F38" s="7"/>
      <c r="G38" s="90"/>
      <c r="H38" s="91"/>
      <c r="I38" s="93"/>
    </row>
    <row r="39" spans="2:9" x14ac:dyDescent="0.25">
      <c r="C39" s="7"/>
      <c r="D39" s="7"/>
      <c r="E39" s="7"/>
      <c r="F39" s="7"/>
      <c r="H39" s="91" t="s">
        <v>15</v>
      </c>
      <c r="I39" s="92"/>
    </row>
    <row r="40" spans="2:9" x14ac:dyDescent="0.25">
      <c r="C40" s="7"/>
      <c r="D40" s="7"/>
      <c r="E40" s="7"/>
      <c r="F40" s="7"/>
      <c r="H40" s="91"/>
      <c r="I40" s="93"/>
    </row>
    <row r="41" spans="2:9" x14ac:dyDescent="0.25">
      <c r="H41" s="91" t="s">
        <v>16</v>
      </c>
      <c r="I41" s="92"/>
    </row>
    <row r="42" spans="2:9" x14ac:dyDescent="0.25">
      <c r="B42" s="2" t="s">
        <v>17</v>
      </c>
      <c r="C42" s="19"/>
      <c r="D42" s="19"/>
      <c r="E42" s="19"/>
      <c r="F42" s="19"/>
      <c r="H42" s="91"/>
      <c r="I42" s="96"/>
    </row>
    <row r="43" spans="2:9" x14ac:dyDescent="0.25">
      <c r="B43" s="20"/>
      <c r="C43" s="19"/>
      <c r="D43" s="19"/>
      <c r="E43" s="19"/>
      <c r="F43" s="19"/>
      <c r="H43" s="91"/>
      <c r="I43" s="93"/>
    </row>
    <row r="44" spans="2:9" x14ac:dyDescent="0.25">
      <c r="B44" s="21"/>
      <c r="C44" s="7"/>
      <c r="D44" s="7"/>
      <c r="E44" s="7"/>
      <c r="F44" s="7"/>
      <c r="H44" s="91" t="s">
        <v>18</v>
      </c>
      <c r="I44" s="92">
        <v>383</v>
      </c>
    </row>
    <row r="45" spans="2:9" x14ac:dyDescent="0.25">
      <c r="B45" s="2" t="s">
        <v>19</v>
      </c>
      <c r="H45" s="91"/>
      <c r="I45" s="93"/>
    </row>
    <row r="46" spans="2:9" x14ac:dyDescent="0.25">
      <c r="H46" s="22"/>
      <c r="I46" s="22"/>
    </row>
    <row r="47" spans="2:9" x14ac:dyDescent="0.25">
      <c r="H47" s="22"/>
      <c r="I47" s="22"/>
    </row>
    <row r="48" spans="2:9" x14ac:dyDescent="0.25">
      <c r="H48" s="22"/>
      <c r="I48" s="22"/>
    </row>
    <row r="49" spans="1:9" x14ac:dyDescent="0.25">
      <c r="H49" s="22"/>
      <c r="I49" s="22"/>
    </row>
    <row r="50" spans="1:9" x14ac:dyDescent="0.25">
      <c r="H50" s="22"/>
      <c r="I50" s="22"/>
    </row>
    <row r="52" spans="1:9" x14ac:dyDescent="0.25">
      <c r="B52" s="97" t="s">
        <v>20</v>
      </c>
      <c r="C52" s="97"/>
      <c r="D52" s="97"/>
      <c r="E52" s="97"/>
      <c r="F52" s="97"/>
      <c r="G52" s="97"/>
      <c r="H52" s="97"/>
      <c r="I52" s="97"/>
    </row>
    <row r="53" spans="1:9" x14ac:dyDescent="0.25">
      <c r="C53" s="19"/>
      <c r="D53" s="19"/>
      <c r="E53" s="19"/>
      <c r="F53" s="19"/>
    </row>
    <row r="54" spans="1:9" x14ac:dyDescent="0.25">
      <c r="B54" s="94" t="s">
        <v>21</v>
      </c>
      <c r="C54" s="94" t="s">
        <v>22</v>
      </c>
      <c r="D54" s="94" t="s">
        <v>23</v>
      </c>
      <c r="E54" s="94" t="s">
        <v>24</v>
      </c>
      <c r="F54" s="95" t="s">
        <v>25</v>
      </c>
      <c r="G54" s="95"/>
      <c r="H54" s="95"/>
      <c r="I54" s="95"/>
    </row>
    <row r="55" spans="1:9" ht="69.75" customHeight="1" x14ac:dyDescent="0.25">
      <c r="B55" s="94"/>
      <c r="C55" s="94"/>
      <c r="D55" s="94"/>
      <c r="E55" s="94"/>
      <c r="F55" s="23" t="s">
        <v>26</v>
      </c>
      <c r="G55" s="23" t="s">
        <v>27</v>
      </c>
      <c r="H55" s="23" t="s">
        <v>28</v>
      </c>
      <c r="I55" s="23" t="s">
        <v>29</v>
      </c>
    </row>
    <row r="56" spans="1:9" x14ac:dyDescent="0.25">
      <c r="B56" s="23">
        <v>1</v>
      </c>
      <c r="C56" s="15">
        <v>2</v>
      </c>
      <c r="D56" s="15">
        <v>3</v>
      </c>
      <c r="E56" s="15">
        <v>4</v>
      </c>
      <c r="F56" s="15">
        <v>5</v>
      </c>
      <c r="G56" s="15">
        <v>6</v>
      </c>
      <c r="H56" s="15">
        <v>7</v>
      </c>
      <c r="I56" s="15">
        <v>8</v>
      </c>
    </row>
    <row r="57" spans="1:9" ht="30" x14ac:dyDescent="0.25">
      <c r="B57" s="24" t="s">
        <v>30</v>
      </c>
      <c r="C57" s="25" t="s">
        <v>31</v>
      </c>
      <c r="D57" s="15" t="s">
        <v>32</v>
      </c>
      <c r="E57" s="15" t="s">
        <v>32</v>
      </c>
      <c r="F57" s="26"/>
      <c r="G57" s="26"/>
      <c r="H57" s="26"/>
      <c r="I57" s="26"/>
    </row>
    <row r="58" spans="1:9" ht="30" x14ac:dyDescent="0.25">
      <c r="B58" s="24" t="s">
        <v>33</v>
      </c>
      <c r="C58" s="25" t="s">
        <v>34</v>
      </c>
      <c r="D58" s="15" t="s">
        <v>32</v>
      </c>
      <c r="E58" s="15" t="s">
        <v>32</v>
      </c>
      <c r="F58" s="27"/>
      <c r="G58" s="27"/>
      <c r="H58" s="27"/>
      <c r="I58" s="27"/>
    </row>
    <row r="59" spans="1:9" s="33" customFormat="1" ht="14.25" x14ac:dyDescent="0.2">
      <c r="A59" s="28"/>
      <c r="B59" s="29" t="s">
        <v>35</v>
      </c>
      <c r="C59" s="30" t="s">
        <v>36</v>
      </c>
      <c r="D59" s="31"/>
      <c r="E59" s="31"/>
      <c r="F59" s="32"/>
      <c r="G59" s="32"/>
      <c r="H59" s="32"/>
      <c r="I59" s="32"/>
    </row>
    <row r="60" spans="1:9" ht="30" x14ac:dyDescent="0.25">
      <c r="B60" s="24" t="s">
        <v>37</v>
      </c>
      <c r="C60" s="25" t="s">
        <v>38</v>
      </c>
      <c r="D60" s="15">
        <v>120</v>
      </c>
      <c r="E60" s="15"/>
      <c r="F60" s="27"/>
      <c r="G60" s="27"/>
      <c r="H60" s="27"/>
      <c r="I60" s="27"/>
    </row>
    <row r="61" spans="1:9" ht="30" x14ac:dyDescent="0.25">
      <c r="B61" s="24" t="s">
        <v>39</v>
      </c>
      <c r="C61" s="25" t="s">
        <v>40</v>
      </c>
      <c r="D61" s="15">
        <v>130</v>
      </c>
      <c r="E61" s="15"/>
      <c r="F61" s="27"/>
      <c r="G61" s="27"/>
      <c r="H61" s="27"/>
      <c r="I61" s="27"/>
    </row>
    <row r="62" spans="1:9" ht="74.25" customHeight="1" x14ac:dyDescent="0.25">
      <c r="B62" s="24" t="s">
        <v>41</v>
      </c>
      <c r="C62" s="25" t="s">
        <v>42</v>
      </c>
      <c r="D62" s="15">
        <v>130</v>
      </c>
      <c r="E62" s="15"/>
      <c r="F62" s="27"/>
      <c r="G62" s="27"/>
      <c r="H62" s="27"/>
      <c r="I62" s="27"/>
    </row>
    <row r="63" spans="1:9" x14ac:dyDescent="0.25">
      <c r="B63" s="24"/>
      <c r="C63" s="25"/>
      <c r="D63" s="15"/>
      <c r="E63" s="15"/>
      <c r="F63" s="27"/>
      <c r="G63" s="27"/>
      <c r="H63" s="27"/>
      <c r="I63" s="27"/>
    </row>
    <row r="64" spans="1:9" ht="32.25" customHeight="1" x14ac:dyDescent="0.25">
      <c r="B64" s="24" t="s">
        <v>43</v>
      </c>
      <c r="C64" s="25" t="s">
        <v>44</v>
      </c>
      <c r="D64" s="15">
        <v>140</v>
      </c>
      <c r="E64" s="15"/>
      <c r="F64" s="26"/>
      <c r="G64" s="26"/>
      <c r="H64" s="26"/>
      <c r="I64" s="26"/>
    </row>
    <row r="65" spans="1:9" x14ac:dyDescent="0.25">
      <c r="B65" s="24" t="s">
        <v>45</v>
      </c>
      <c r="C65" s="25" t="s">
        <v>46</v>
      </c>
      <c r="D65" s="15">
        <v>150</v>
      </c>
      <c r="E65" s="15"/>
      <c r="F65" s="26"/>
      <c r="G65" s="26"/>
      <c r="H65" s="26"/>
      <c r="I65" s="26"/>
    </row>
    <row r="66" spans="1:9" ht="30" x14ac:dyDescent="0.25">
      <c r="B66" s="24" t="s">
        <v>47</v>
      </c>
      <c r="C66" s="25"/>
      <c r="D66" s="15"/>
      <c r="E66" s="15"/>
      <c r="F66" s="26"/>
      <c r="G66" s="26"/>
      <c r="H66" s="26"/>
      <c r="I66" s="26"/>
    </row>
    <row r="67" spans="1:9" x14ac:dyDescent="0.25">
      <c r="B67" s="24" t="s">
        <v>48</v>
      </c>
      <c r="C67" s="25" t="s">
        <v>49</v>
      </c>
      <c r="D67" s="15">
        <v>180</v>
      </c>
      <c r="E67" s="15"/>
      <c r="F67" s="26"/>
      <c r="G67" s="26"/>
      <c r="H67" s="26"/>
      <c r="I67" s="26"/>
    </row>
    <row r="68" spans="1:9" ht="30" x14ac:dyDescent="0.25">
      <c r="B68" s="24" t="s">
        <v>50</v>
      </c>
      <c r="C68" s="25" t="s">
        <v>51</v>
      </c>
      <c r="D68" s="15">
        <v>180</v>
      </c>
      <c r="E68" s="15"/>
      <c r="F68" s="26"/>
      <c r="G68" s="26"/>
      <c r="H68" s="26"/>
      <c r="I68" s="26"/>
    </row>
    <row r="69" spans="1:9" ht="30" x14ac:dyDescent="0.25">
      <c r="B69" s="24" t="s">
        <v>52</v>
      </c>
      <c r="C69" s="25" t="s">
        <v>53</v>
      </c>
      <c r="D69" s="15">
        <v>180</v>
      </c>
      <c r="E69" s="15"/>
      <c r="F69" s="26"/>
      <c r="G69" s="26"/>
      <c r="H69" s="26"/>
      <c r="I69" s="26"/>
    </row>
    <row r="70" spans="1:9" x14ac:dyDescent="0.25">
      <c r="B70" s="24"/>
      <c r="C70" s="25"/>
      <c r="D70" s="15"/>
      <c r="E70" s="15"/>
      <c r="F70" s="26"/>
      <c r="G70" s="26"/>
      <c r="H70" s="26"/>
      <c r="I70" s="26"/>
    </row>
    <row r="71" spans="1:9" ht="15" customHeight="1" x14ac:dyDescent="0.25">
      <c r="B71" s="24" t="s">
        <v>54</v>
      </c>
      <c r="C71" s="25" t="s">
        <v>55</v>
      </c>
      <c r="D71" s="15"/>
      <c r="E71" s="15"/>
      <c r="F71" s="26"/>
      <c r="G71" s="26"/>
      <c r="H71" s="26"/>
      <c r="I71" s="26"/>
    </row>
    <row r="72" spans="1:9" ht="30" x14ac:dyDescent="0.25">
      <c r="B72" s="24" t="s">
        <v>47</v>
      </c>
      <c r="C72" s="25"/>
      <c r="D72" s="15"/>
      <c r="E72" s="15"/>
      <c r="F72" s="26"/>
      <c r="G72" s="26"/>
      <c r="H72" s="26"/>
      <c r="I72" s="26"/>
    </row>
    <row r="73" spans="1:9" x14ac:dyDescent="0.25">
      <c r="B73" s="24"/>
      <c r="C73" s="25"/>
      <c r="D73" s="15"/>
      <c r="E73" s="15"/>
      <c r="F73" s="26"/>
      <c r="G73" s="26"/>
      <c r="H73" s="26"/>
      <c r="I73" s="26"/>
    </row>
    <row r="74" spans="1:9" x14ac:dyDescent="0.25">
      <c r="B74" s="24" t="s">
        <v>56</v>
      </c>
      <c r="C74" s="25" t="s">
        <v>57</v>
      </c>
      <c r="D74" s="15" t="s">
        <v>32</v>
      </c>
      <c r="E74" s="15"/>
      <c r="F74" s="26"/>
      <c r="G74" s="26"/>
      <c r="H74" s="26"/>
      <c r="I74" s="26"/>
    </row>
    <row r="75" spans="1:9" ht="58.5" customHeight="1" x14ac:dyDescent="0.25">
      <c r="B75" s="24" t="s">
        <v>58</v>
      </c>
      <c r="C75" s="25" t="s">
        <v>59</v>
      </c>
      <c r="D75" s="15">
        <v>510</v>
      </c>
      <c r="E75" s="15"/>
      <c r="F75" s="26"/>
      <c r="G75" s="26"/>
      <c r="H75" s="26"/>
      <c r="I75" s="15" t="s">
        <v>32</v>
      </c>
    </row>
    <row r="76" spans="1:9" x14ac:dyDescent="0.25">
      <c r="B76" s="24"/>
      <c r="C76" s="25"/>
      <c r="D76" s="15"/>
      <c r="E76" s="15"/>
      <c r="F76" s="26"/>
      <c r="G76" s="26"/>
      <c r="H76" s="26"/>
      <c r="I76" s="15"/>
    </row>
    <row r="77" spans="1:9" s="33" customFormat="1" ht="14.25" x14ac:dyDescent="0.2">
      <c r="A77" s="28"/>
      <c r="B77" s="29" t="s">
        <v>60</v>
      </c>
      <c r="C77" s="30" t="s">
        <v>61</v>
      </c>
      <c r="D77" s="31" t="s">
        <v>32</v>
      </c>
      <c r="E77" s="31"/>
      <c r="F77" s="34"/>
      <c r="G77" s="34"/>
      <c r="H77" s="34"/>
      <c r="I77" s="34"/>
    </row>
    <row r="78" spans="1:9" ht="30" x14ac:dyDescent="0.25">
      <c r="B78" s="24" t="s">
        <v>62</v>
      </c>
      <c r="C78" s="25" t="s">
        <v>63</v>
      </c>
      <c r="D78" s="15" t="s">
        <v>32</v>
      </c>
      <c r="E78" s="15"/>
      <c r="F78" s="26"/>
      <c r="G78" s="26"/>
      <c r="H78" s="26"/>
      <c r="I78" s="26"/>
    </row>
    <row r="79" spans="1:9" ht="30" x14ac:dyDescent="0.25">
      <c r="B79" s="24" t="s">
        <v>64</v>
      </c>
      <c r="C79" s="25" t="s">
        <v>65</v>
      </c>
      <c r="D79" s="15">
        <v>111</v>
      </c>
      <c r="E79" s="15"/>
      <c r="F79" s="26"/>
      <c r="G79" s="26"/>
      <c r="H79" s="26"/>
      <c r="I79" s="15" t="s">
        <v>32</v>
      </c>
    </row>
    <row r="80" spans="1:9" ht="30" customHeight="1" x14ac:dyDescent="0.25">
      <c r="B80" s="35" t="s">
        <v>66</v>
      </c>
      <c r="C80" s="25"/>
      <c r="D80" s="15"/>
      <c r="E80" s="15"/>
      <c r="F80" s="26"/>
      <c r="G80" s="26"/>
      <c r="H80" s="26"/>
      <c r="I80" s="15"/>
    </row>
    <row r="81" spans="2:9" x14ac:dyDescent="0.25">
      <c r="B81" s="24"/>
      <c r="C81" s="25"/>
      <c r="D81" s="15"/>
      <c r="E81" s="15"/>
      <c r="F81" s="26"/>
      <c r="G81" s="26"/>
      <c r="H81" s="26"/>
      <c r="I81" s="15"/>
    </row>
    <row r="82" spans="2:9" x14ac:dyDescent="0.25">
      <c r="B82" s="24"/>
      <c r="C82" s="25"/>
      <c r="D82" s="15"/>
      <c r="E82" s="15"/>
      <c r="F82" s="26"/>
      <c r="G82" s="26"/>
      <c r="H82" s="26"/>
      <c r="I82" s="15"/>
    </row>
    <row r="83" spans="2:9" ht="30" x14ac:dyDescent="0.25">
      <c r="B83" s="24" t="s">
        <v>67</v>
      </c>
      <c r="C83" s="25" t="s">
        <v>68</v>
      </c>
      <c r="D83" s="15">
        <v>112</v>
      </c>
      <c r="E83" s="15"/>
      <c r="F83" s="26"/>
      <c r="G83" s="26"/>
      <c r="H83" s="26"/>
      <c r="I83" s="15" t="s">
        <v>32</v>
      </c>
    </row>
    <row r="84" spans="2:9" ht="30" customHeight="1" x14ac:dyDescent="0.25">
      <c r="B84" s="35" t="s">
        <v>66</v>
      </c>
      <c r="C84" s="25"/>
      <c r="D84" s="15"/>
      <c r="E84" s="15"/>
      <c r="F84" s="26"/>
      <c r="G84" s="26"/>
      <c r="H84" s="26"/>
      <c r="I84" s="15"/>
    </row>
    <row r="85" spans="2:9" x14ac:dyDescent="0.25">
      <c r="B85" s="24"/>
      <c r="C85" s="25"/>
      <c r="D85" s="15"/>
      <c r="E85" s="15"/>
      <c r="F85" s="26"/>
      <c r="G85" s="26"/>
      <c r="H85" s="26"/>
      <c r="I85" s="15"/>
    </row>
    <row r="86" spans="2:9" x14ac:dyDescent="0.25">
      <c r="B86" s="24"/>
      <c r="C86" s="25"/>
      <c r="D86" s="15"/>
      <c r="E86" s="15"/>
      <c r="F86" s="26"/>
      <c r="G86" s="26"/>
      <c r="H86" s="26"/>
      <c r="I86" s="15"/>
    </row>
    <row r="87" spans="2:9" ht="46.5" customHeight="1" x14ac:dyDescent="0.25">
      <c r="B87" s="24" t="s">
        <v>69</v>
      </c>
      <c r="C87" s="25" t="s">
        <v>70</v>
      </c>
      <c r="D87" s="15">
        <v>113</v>
      </c>
      <c r="E87" s="15"/>
      <c r="F87" s="26"/>
      <c r="G87" s="26"/>
      <c r="H87" s="26"/>
      <c r="I87" s="15" t="s">
        <v>32</v>
      </c>
    </row>
    <row r="88" spans="2:9" ht="30" customHeight="1" x14ac:dyDescent="0.25">
      <c r="B88" s="35" t="s">
        <v>66</v>
      </c>
      <c r="C88" s="25"/>
      <c r="D88" s="15"/>
      <c r="E88" s="15"/>
      <c r="F88" s="26"/>
      <c r="G88" s="26"/>
      <c r="H88" s="26"/>
      <c r="I88" s="15"/>
    </row>
    <row r="89" spans="2:9" x14ac:dyDescent="0.25">
      <c r="B89" s="24"/>
      <c r="C89" s="25"/>
      <c r="D89" s="15"/>
      <c r="E89" s="15"/>
      <c r="F89" s="26"/>
      <c r="G89" s="26"/>
      <c r="H89" s="26"/>
      <c r="I89" s="15"/>
    </row>
    <row r="90" spans="2:9" x14ac:dyDescent="0.25">
      <c r="B90" s="24"/>
      <c r="C90" s="25"/>
      <c r="D90" s="15"/>
      <c r="E90" s="15"/>
      <c r="F90" s="26"/>
      <c r="G90" s="26"/>
      <c r="H90" s="26"/>
      <c r="I90" s="15"/>
    </row>
    <row r="91" spans="2:9" ht="58.5" customHeight="1" x14ac:dyDescent="0.25">
      <c r="B91" s="24" t="s">
        <v>71</v>
      </c>
      <c r="C91" s="25" t="s">
        <v>72</v>
      </c>
      <c r="D91" s="15">
        <v>119</v>
      </c>
      <c r="E91" s="15"/>
      <c r="F91" s="26"/>
      <c r="G91" s="26"/>
      <c r="H91" s="26"/>
      <c r="I91" s="15" t="s">
        <v>32</v>
      </c>
    </row>
    <row r="92" spans="2:9" ht="30" x14ac:dyDescent="0.25">
      <c r="B92" s="24" t="s">
        <v>73</v>
      </c>
      <c r="C92" s="25" t="s">
        <v>74</v>
      </c>
      <c r="D92" s="15">
        <v>119</v>
      </c>
      <c r="E92" s="15"/>
      <c r="F92" s="26"/>
      <c r="G92" s="26"/>
      <c r="H92" s="26"/>
      <c r="I92" s="15" t="s">
        <v>32</v>
      </c>
    </row>
    <row r="93" spans="2:9" ht="45" x14ac:dyDescent="0.25">
      <c r="B93" s="24" t="s">
        <v>75</v>
      </c>
      <c r="C93" s="25"/>
      <c r="D93" s="15"/>
      <c r="E93" s="15"/>
      <c r="F93" s="26"/>
      <c r="G93" s="26"/>
      <c r="H93" s="26"/>
      <c r="I93" s="15"/>
    </row>
    <row r="94" spans="2:9" x14ac:dyDescent="0.25">
      <c r="B94" s="24"/>
      <c r="C94" s="25"/>
      <c r="D94" s="15"/>
      <c r="E94" s="15"/>
      <c r="F94" s="26"/>
      <c r="G94" s="26"/>
      <c r="H94" s="26"/>
      <c r="I94" s="15"/>
    </row>
    <row r="95" spans="2:9" x14ac:dyDescent="0.25">
      <c r="B95" s="24"/>
      <c r="C95" s="25"/>
      <c r="D95" s="15"/>
      <c r="E95" s="15"/>
      <c r="F95" s="26"/>
      <c r="G95" s="26"/>
      <c r="H95" s="26"/>
      <c r="I95" s="15"/>
    </row>
    <row r="96" spans="2:9" x14ac:dyDescent="0.25">
      <c r="B96" s="24" t="s">
        <v>76</v>
      </c>
      <c r="C96" s="25" t="s">
        <v>77</v>
      </c>
      <c r="D96" s="15">
        <v>119</v>
      </c>
      <c r="E96" s="15"/>
      <c r="F96" s="26"/>
      <c r="G96" s="26"/>
      <c r="H96" s="26"/>
      <c r="I96" s="15" t="s">
        <v>32</v>
      </c>
    </row>
    <row r="97" spans="2:9" ht="45" x14ac:dyDescent="0.25">
      <c r="B97" s="24" t="s">
        <v>75</v>
      </c>
      <c r="C97" s="25"/>
      <c r="D97" s="15"/>
      <c r="E97" s="15"/>
      <c r="F97" s="26"/>
      <c r="G97" s="26"/>
      <c r="H97" s="26"/>
      <c r="I97" s="15"/>
    </row>
    <row r="98" spans="2:9" x14ac:dyDescent="0.25">
      <c r="B98" s="24"/>
      <c r="C98" s="25"/>
      <c r="D98" s="15"/>
      <c r="E98" s="15"/>
      <c r="F98" s="26"/>
      <c r="G98" s="26"/>
      <c r="H98" s="26"/>
      <c r="I98" s="15"/>
    </row>
    <row r="99" spans="2:9" x14ac:dyDescent="0.25">
      <c r="B99" s="24"/>
      <c r="C99" s="25"/>
      <c r="D99" s="15"/>
      <c r="E99" s="15"/>
      <c r="F99" s="26"/>
      <c r="G99" s="26"/>
      <c r="H99" s="26"/>
      <c r="I99" s="15"/>
    </row>
    <row r="100" spans="2:9" x14ac:dyDescent="0.25">
      <c r="B100" s="24" t="s">
        <v>78</v>
      </c>
      <c r="C100" s="25" t="s">
        <v>79</v>
      </c>
      <c r="D100" s="15">
        <v>300</v>
      </c>
      <c r="E100" s="15"/>
      <c r="F100" s="26"/>
      <c r="G100" s="26"/>
      <c r="H100" s="26"/>
      <c r="I100" s="15" t="s">
        <v>32</v>
      </c>
    </row>
    <row r="101" spans="2:9" ht="45" x14ac:dyDescent="0.25">
      <c r="B101" s="24" t="s">
        <v>80</v>
      </c>
      <c r="C101" s="25" t="s">
        <v>81</v>
      </c>
      <c r="D101" s="15">
        <v>320</v>
      </c>
      <c r="E101" s="15"/>
      <c r="F101" s="26"/>
      <c r="G101" s="26"/>
      <c r="H101" s="26"/>
      <c r="I101" s="15" t="s">
        <v>32</v>
      </c>
    </row>
    <row r="102" spans="2:9" ht="60" x14ac:dyDescent="0.25">
      <c r="B102" s="24" t="s">
        <v>82</v>
      </c>
      <c r="C102" s="25" t="s">
        <v>83</v>
      </c>
      <c r="D102" s="15">
        <v>321</v>
      </c>
      <c r="E102" s="15"/>
      <c r="F102" s="26"/>
      <c r="G102" s="26"/>
      <c r="H102" s="26"/>
      <c r="I102" s="15" t="s">
        <v>32</v>
      </c>
    </row>
    <row r="103" spans="2:9" ht="45" x14ac:dyDescent="0.25">
      <c r="B103" s="24" t="s">
        <v>75</v>
      </c>
      <c r="C103" s="25"/>
      <c r="D103" s="15"/>
      <c r="E103" s="15"/>
      <c r="F103" s="26"/>
      <c r="G103" s="26"/>
      <c r="H103" s="26"/>
      <c r="I103" s="15"/>
    </row>
    <row r="104" spans="2:9" x14ac:dyDescent="0.25">
      <c r="B104" s="24"/>
      <c r="C104" s="25"/>
      <c r="D104" s="15"/>
      <c r="E104" s="15"/>
      <c r="F104" s="26"/>
      <c r="G104" s="26"/>
      <c r="H104" s="26"/>
      <c r="I104" s="15"/>
    </row>
    <row r="105" spans="2:9" x14ac:dyDescent="0.25">
      <c r="B105" s="24"/>
      <c r="C105" s="25"/>
      <c r="D105" s="15"/>
      <c r="E105" s="15"/>
      <c r="F105" s="26"/>
      <c r="G105" s="26"/>
      <c r="H105" s="26"/>
      <c r="I105" s="15"/>
    </row>
    <row r="106" spans="2:9" x14ac:dyDescent="0.25">
      <c r="B106" s="24" t="s">
        <v>84</v>
      </c>
      <c r="C106" s="25" t="s">
        <v>85</v>
      </c>
      <c r="D106" s="15">
        <v>340</v>
      </c>
      <c r="E106" s="15"/>
      <c r="F106" s="26"/>
      <c r="G106" s="26"/>
      <c r="H106" s="26"/>
      <c r="I106" s="15" t="s">
        <v>32</v>
      </c>
    </row>
    <row r="107" spans="2:9" ht="30" customHeight="1" x14ac:dyDescent="0.25">
      <c r="B107" s="35" t="s">
        <v>66</v>
      </c>
      <c r="C107" s="25"/>
      <c r="D107" s="15"/>
      <c r="E107" s="15"/>
      <c r="F107" s="26"/>
      <c r="G107" s="26"/>
      <c r="H107" s="26"/>
      <c r="I107" s="15"/>
    </row>
    <row r="108" spans="2:9" x14ac:dyDescent="0.25">
      <c r="B108" s="24"/>
      <c r="C108" s="25"/>
      <c r="D108" s="15"/>
      <c r="E108" s="15"/>
      <c r="F108" s="26"/>
      <c r="G108" s="26"/>
      <c r="H108" s="26"/>
      <c r="I108" s="15"/>
    </row>
    <row r="109" spans="2:9" x14ac:dyDescent="0.25">
      <c r="B109" s="24"/>
      <c r="C109" s="25"/>
      <c r="D109" s="15"/>
      <c r="E109" s="15"/>
      <c r="F109" s="26"/>
      <c r="G109" s="26"/>
      <c r="H109" s="26"/>
      <c r="I109" s="15"/>
    </row>
    <row r="110" spans="2:9" ht="89.25" customHeight="1" x14ac:dyDescent="0.25">
      <c r="B110" s="24" t="s">
        <v>86</v>
      </c>
      <c r="C110" s="25" t="s">
        <v>87</v>
      </c>
      <c r="D110" s="15">
        <v>350</v>
      </c>
      <c r="E110" s="15"/>
      <c r="F110" s="26"/>
      <c r="G110" s="26"/>
      <c r="H110" s="26"/>
      <c r="I110" s="15" t="s">
        <v>32</v>
      </c>
    </row>
    <row r="111" spans="2:9" ht="30" customHeight="1" x14ac:dyDescent="0.25">
      <c r="B111" s="35" t="s">
        <v>66</v>
      </c>
      <c r="C111" s="25"/>
      <c r="D111" s="15"/>
      <c r="E111" s="15"/>
      <c r="F111" s="26"/>
      <c r="G111" s="26"/>
      <c r="H111" s="26"/>
      <c r="I111" s="15"/>
    </row>
    <row r="112" spans="2:9" x14ac:dyDescent="0.25">
      <c r="B112" s="24"/>
      <c r="C112" s="25"/>
      <c r="D112" s="15"/>
      <c r="E112" s="15"/>
      <c r="F112" s="26"/>
      <c r="G112" s="26"/>
      <c r="H112" s="26"/>
      <c r="I112" s="15"/>
    </row>
    <row r="113" spans="2:9" x14ac:dyDescent="0.25">
      <c r="B113" s="24"/>
      <c r="C113" s="25"/>
      <c r="D113" s="15"/>
      <c r="E113" s="15"/>
      <c r="F113" s="26"/>
      <c r="G113" s="26"/>
      <c r="H113" s="26"/>
      <c r="I113" s="15"/>
    </row>
    <row r="114" spans="2:9" ht="30.75" customHeight="1" x14ac:dyDescent="0.25">
      <c r="B114" s="24" t="s">
        <v>88</v>
      </c>
      <c r="C114" s="25" t="s">
        <v>89</v>
      </c>
      <c r="D114" s="15">
        <v>360</v>
      </c>
      <c r="E114" s="15"/>
      <c r="F114" s="26"/>
      <c r="G114" s="26"/>
      <c r="H114" s="26"/>
      <c r="I114" s="15" t="s">
        <v>32</v>
      </c>
    </row>
    <row r="115" spans="2:9" ht="30" customHeight="1" x14ac:dyDescent="0.25">
      <c r="B115" s="35" t="s">
        <v>66</v>
      </c>
      <c r="C115" s="25"/>
      <c r="D115" s="15"/>
      <c r="E115" s="15"/>
      <c r="F115" s="26"/>
      <c r="G115" s="26"/>
      <c r="H115" s="26"/>
      <c r="I115" s="15"/>
    </row>
    <row r="116" spans="2:9" x14ac:dyDescent="0.25">
      <c r="B116" s="24"/>
      <c r="C116" s="25"/>
      <c r="D116" s="15"/>
      <c r="E116" s="15"/>
      <c r="F116" s="26"/>
      <c r="G116" s="26"/>
      <c r="H116" s="26"/>
      <c r="I116" s="15"/>
    </row>
    <row r="117" spans="2:9" x14ac:dyDescent="0.25">
      <c r="B117" s="24"/>
      <c r="C117" s="25"/>
      <c r="D117" s="15"/>
      <c r="E117" s="15"/>
      <c r="F117" s="26"/>
      <c r="G117" s="26"/>
      <c r="H117" s="26"/>
      <c r="I117" s="15"/>
    </row>
    <row r="118" spans="2:9" x14ac:dyDescent="0.25">
      <c r="B118" s="24" t="s">
        <v>90</v>
      </c>
      <c r="C118" s="25" t="s">
        <v>91</v>
      </c>
      <c r="D118" s="15">
        <v>850</v>
      </c>
      <c r="E118" s="15"/>
      <c r="F118" s="26"/>
      <c r="G118" s="26"/>
      <c r="H118" s="26"/>
      <c r="I118" s="15" t="s">
        <v>32</v>
      </c>
    </row>
    <row r="119" spans="2:9" ht="45" x14ac:dyDescent="0.25">
      <c r="B119" s="24" t="s">
        <v>92</v>
      </c>
      <c r="C119" s="25" t="s">
        <v>93</v>
      </c>
      <c r="D119" s="15">
        <v>851</v>
      </c>
      <c r="E119" s="15"/>
      <c r="F119" s="26"/>
      <c r="G119" s="26"/>
      <c r="H119" s="26"/>
      <c r="I119" s="15" t="s">
        <v>32</v>
      </c>
    </row>
    <row r="120" spans="2:9" ht="30" customHeight="1" x14ac:dyDescent="0.25">
      <c r="B120" s="24" t="s">
        <v>66</v>
      </c>
      <c r="C120" s="25"/>
      <c r="D120" s="15"/>
      <c r="E120" s="15"/>
      <c r="F120" s="26"/>
      <c r="G120" s="26"/>
      <c r="H120" s="26"/>
      <c r="I120" s="15"/>
    </row>
    <row r="121" spans="2:9" x14ac:dyDescent="0.25">
      <c r="B121" s="24"/>
      <c r="C121" s="25"/>
      <c r="D121" s="15"/>
      <c r="E121" s="15"/>
      <c r="F121" s="26"/>
      <c r="G121" s="26"/>
      <c r="H121" s="26"/>
      <c r="I121" s="15"/>
    </row>
    <row r="122" spans="2:9" x14ac:dyDescent="0.25">
      <c r="B122" s="24"/>
      <c r="C122" s="25"/>
      <c r="D122" s="15"/>
      <c r="E122" s="15"/>
      <c r="F122" s="26"/>
      <c r="G122" s="26"/>
      <c r="H122" s="26"/>
      <c r="I122" s="15"/>
    </row>
    <row r="123" spans="2:9" ht="45.75" customHeight="1" x14ac:dyDescent="0.25">
      <c r="B123" s="24" t="s">
        <v>94</v>
      </c>
      <c r="C123" s="25" t="s">
        <v>95</v>
      </c>
      <c r="D123" s="15">
        <v>852</v>
      </c>
      <c r="E123" s="15"/>
      <c r="F123" s="26"/>
      <c r="G123" s="26"/>
      <c r="H123" s="26"/>
      <c r="I123" s="15" t="s">
        <v>32</v>
      </c>
    </row>
    <row r="124" spans="2:9" ht="30" customHeight="1" x14ac:dyDescent="0.25">
      <c r="B124" s="24" t="s">
        <v>66</v>
      </c>
      <c r="C124" s="25"/>
      <c r="D124" s="15"/>
      <c r="E124" s="15"/>
      <c r="F124" s="26"/>
      <c r="G124" s="26"/>
      <c r="H124" s="26"/>
      <c r="I124" s="15"/>
    </row>
    <row r="125" spans="2:9" x14ac:dyDescent="0.25">
      <c r="B125" s="24"/>
      <c r="C125" s="25"/>
      <c r="D125" s="15"/>
      <c r="E125" s="15"/>
      <c r="F125" s="26"/>
      <c r="G125" s="26"/>
      <c r="H125" s="26"/>
      <c r="I125" s="15"/>
    </row>
    <row r="126" spans="2:9" x14ac:dyDescent="0.25">
      <c r="B126" s="24"/>
      <c r="C126" s="25"/>
      <c r="D126" s="15"/>
      <c r="E126" s="15"/>
      <c r="F126" s="26"/>
      <c r="G126" s="26"/>
      <c r="H126" s="26"/>
      <c r="I126" s="15"/>
    </row>
    <row r="127" spans="2:9" ht="30" x14ac:dyDescent="0.25">
      <c r="B127" s="24" t="s">
        <v>96</v>
      </c>
      <c r="C127" s="25" t="s">
        <v>97</v>
      </c>
      <c r="D127" s="15">
        <v>853</v>
      </c>
      <c r="E127" s="15"/>
      <c r="F127" s="26"/>
      <c r="G127" s="26"/>
      <c r="H127" s="26"/>
      <c r="I127" s="15" t="s">
        <v>32</v>
      </c>
    </row>
    <row r="128" spans="2:9" ht="30" customHeight="1" x14ac:dyDescent="0.25">
      <c r="B128" s="24" t="s">
        <v>66</v>
      </c>
      <c r="C128" s="25"/>
      <c r="D128" s="15"/>
      <c r="E128" s="15"/>
      <c r="F128" s="26"/>
      <c r="G128" s="26"/>
      <c r="H128" s="26"/>
      <c r="I128" s="15"/>
    </row>
    <row r="129" spans="2:9" x14ac:dyDescent="0.25">
      <c r="B129" s="24"/>
      <c r="C129" s="25"/>
      <c r="D129" s="15"/>
      <c r="E129" s="15"/>
      <c r="F129" s="26"/>
      <c r="G129" s="26"/>
      <c r="H129" s="26"/>
      <c r="I129" s="15"/>
    </row>
    <row r="130" spans="2:9" x14ac:dyDescent="0.25">
      <c r="B130" s="24"/>
      <c r="C130" s="25"/>
      <c r="D130" s="15"/>
      <c r="E130" s="15"/>
      <c r="F130" s="26"/>
      <c r="G130" s="26"/>
      <c r="H130" s="26"/>
      <c r="I130" s="15"/>
    </row>
    <row r="131" spans="2:9" ht="30" x14ac:dyDescent="0.25">
      <c r="B131" s="24" t="s">
        <v>98</v>
      </c>
      <c r="C131" s="25" t="s">
        <v>99</v>
      </c>
      <c r="D131" s="15" t="s">
        <v>32</v>
      </c>
      <c r="E131" s="15"/>
      <c r="F131" s="26"/>
      <c r="G131" s="26"/>
      <c r="H131" s="26"/>
      <c r="I131" s="15" t="s">
        <v>32</v>
      </c>
    </row>
    <row r="132" spans="2:9" ht="48" customHeight="1" x14ac:dyDescent="0.25">
      <c r="B132" s="24" t="s">
        <v>100</v>
      </c>
      <c r="C132" s="25" t="s">
        <v>101</v>
      </c>
      <c r="D132" s="15">
        <v>810</v>
      </c>
      <c r="E132" s="15"/>
      <c r="F132" s="26"/>
      <c r="G132" s="26"/>
      <c r="H132" s="26"/>
      <c r="I132" s="15" t="s">
        <v>32</v>
      </c>
    </row>
    <row r="133" spans="2:9" ht="30" customHeight="1" x14ac:dyDescent="0.25">
      <c r="B133" s="24" t="s">
        <v>66</v>
      </c>
      <c r="C133" s="25"/>
      <c r="D133" s="15"/>
      <c r="E133" s="15"/>
      <c r="F133" s="26"/>
      <c r="G133" s="26"/>
      <c r="H133" s="26"/>
      <c r="I133" s="15"/>
    </row>
    <row r="134" spans="2:9" x14ac:dyDescent="0.25">
      <c r="B134" s="24"/>
      <c r="C134" s="25"/>
      <c r="D134" s="15"/>
      <c r="E134" s="15"/>
      <c r="F134" s="26"/>
      <c r="G134" s="26"/>
      <c r="H134" s="26"/>
      <c r="I134" s="15"/>
    </row>
    <row r="135" spans="2:9" x14ac:dyDescent="0.25">
      <c r="B135" s="24"/>
      <c r="C135" s="25"/>
      <c r="D135" s="15"/>
      <c r="E135" s="15"/>
      <c r="F135" s="26"/>
      <c r="G135" s="26"/>
      <c r="H135" s="26"/>
      <c r="I135" s="15"/>
    </row>
    <row r="136" spans="2:9" x14ac:dyDescent="0.25">
      <c r="B136" s="24" t="s">
        <v>102</v>
      </c>
      <c r="C136" s="25" t="s">
        <v>103</v>
      </c>
      <c r="D136" s="15">
        <v>862</v>
      </c>
      <c r="E136" s="15"/>
      <c r="F136" s="26"/>
      <c r="G136" s="26"/>
      <c r="H136" s="26"/>
      <c r="I136" s="15" t="s">
        <v>32</v>
      </c>
    </row>
    <row r="137" spans="2:9" ht="30" customHeight="1" x14ac:dyDescent="0.25">
      <c r="B137" s="24" t="s">
        <v>66</v>
      </c>
      <c r="C137" s="25"/>
      <c r="D137" s="15"/>
      <c r="E137" s="15"/>
      <c r="F137" s="26"/>
      <c r="G137" s="26"/>
      <c r="H137" s="26"/>
      <c r="I137" s="15"/>
    </row>
    <row r="138" spans="2:9" x14ac:dyDescent="0.25">
      <c r="B138" s="24"/>
      <c r="C138" s="25"/>
      <c r="D138" s="15"/>
      <c r="E138" s="15"/>
      <c r="F138" s="26"/>
      <c r="G138" s="26"/>
      <c r="H138" s="26"/>
      <c r="I138" s="15"/>
    </row>
    <row r="139" spans="2:9" x14ac:dyDescent="0.25">
      <c r="B139" s="24"/>
      <c r="C139" s="25"/>
      <c r="D139" s="15"/>
      <c r="E139" s="15"/>
      <c r="F139" s="26"/>
      <c r="G139" s="26"/>
      <c r="H139" s="26"/>
      <c r="I139" s="15"/>
    </row>
    <row r="140" spans="2:9" ht="47.25" customHeight="1" x14ac:dyDescent="0.25">
      <c r="B140" s="24" t="s">
        <v>104</v>
      </c>
      <c r="C140" s="25" t="s">
        <v>105</v>
      </c>
      <c r="D140" s="15">
        <v>863</v>
      </c>
      <c r="E140" s="15"/>
      <c r="F140" s="26"/>
      <c r="G140" s="26"/>
      <c r="H140" s="26"/>
      <c r="I140" s="15" t="s">
        <v>32</v>
      </c>
    </row>
    <row r="141" spans="2:9" ht="30" customHeight="1" x14ac:dyDescent="0.25">
      <c r="B141" s="24" t="s">
        <v>66</v>
      </c>
      <c r="C141" s="25"/>
      <c r="D141" s="15"/>
      <c r="E141" s="15"/>
      <c r="F141" s="26"/>
      <c r="G141" s="26"/>
      <c r="H141" s="26"/>
      <c r="I141" s="15"/>
    </row>
    <row r="142" spans="2:9" x14ac:dyDescent="0.25">
      <c r="B142" s="24"/>
      <c r="C142" s="25"/>
      <c r="D142" s="15"/>
      <c r="E142" s="15"/>
      <c r="F142" s="26"/>
      <c r="G142" s="26"/>
      <c r="H142" s="26"/>
      <c r="I142" s="15"/>
    </row>
    <row r="143" spans="2:9" x14ac:dyDescent="0.25">
      <c r="B143" s="24"/>
      <c r="C143" s="25"/>
      <c r="D143" s="15"/>
      <c r="E143" s="15"/>
      <c r="F143" s="26"/>
      <c r="G143" s="26"/>
      <c r="H143" s="26"/>
      <c r="I143" s="15"/>
    </row>
    <row r="144" spans="2:9" ht="30" x14ac:dyDescent="0.25">
      <c r="B144" s="24" t="s">
        <v>106</v>
      </c>
      <c r="C144" s="25" t="s">
        <v>107</v>
      </c>
      <c r="D144" s="15" t="s">
        <v>32</v>
      </c>
      <c r="E144" s="15"/>
      <c r="F144" s="26"/>
      <c r="G144" s="26"/>
      <c r="H144" s="26"/>
      <c r="I144" s="15" t="s">
        <v>32</v>
      </c>
    </row>
    <row r="145" spans="2:9" ht="60" customHeight="1" x14ac:dyDescent="0.25">
      <c r="B145" s="24" t="s">
        <v>108</v>
      </c>
      <c r="C145" s="25" t="s">
        <v>109</v>
      </c>
      <c r="D145" s="15">
        <v>831</v>
      </c>
      <c r="E145" s="15"/>
      <c r="F145" s="26"/>
      <c r="G145" s="26"/>
      <c r="H145" s="26"/>
      <c r="I145" s="15" t="s">
        <v>32</v>
      </c>
    </row>
    <row r="146" spans="2:9" ht="30" customHeight="1" x14ac:dyDescent="0.25">
      <c r="B146" s="24" t="s">
        <v>110</v>
      </c>
      <c r="C146" s="25"/>
      <c r="D146" s="15"/>
      <c r="E146" s="15"/>
      <c r="F146" s="26"/>
      <c r="G146" s="26"/>
      <c r="H146" s="26"/>
      <c r="I146" s="15"/>
    </row>
    <row r="147" spans="2:9" x14ac:dyDescent="0.25">
      <c r="B147" s="24"/>
      <c r="C147" s="25"/>
      <c r="D147" s="15"/>
      <c r="E147" s="15"/>
      <c r="F147" s="26"/>
      <c r="G147" s="26"/>
      <c r="H147" s="26"/>
      <c r="I147" s="15"/>
    </row>
    <row r="148" spans="2:9" x14ac:dyDescent="0.25">
      <c r="B148" s="24"/>
      <c r="C148" s="25"/>
      <c r="D148" s="15"/>
      <c r="E148" s="15"/>
      <c r="F148" s="26"/>
      <c r="G148" s="26"/>
      <c r="H148" s="26"/>
      <c r="I148" s="15"/>
    </row>
    <row r="149" spans="2:9" ht="15" customHeight="1" x14ac:dyDescent="0.25">
      <c r="B149" s="24" t="s">
        <v>111</v>
      </c>
      <c r="C149" s="25" t="s">
        <v>112</v>
      </c>
      <c r="D149" s="15" t="s">
        <v>32</v>
      </c>
      <c r="E149" s="15"/>
      <c r="F149" s="26"/>
      <c r="G149" s="26"/>
      <c r="H149" s="26"/>
      <c r="I149" s="26"/>
    </row>
    <row r="150" spans="2:9" ht="45" x14ac:dyDescent="0.25">
      <c r="B150" s="24" t="s">
        <v>113</v>
      </c>
      <c r="C150" s="25" t="s">
        <v>114</v>
      </c>
      <c r="D150" s="15">
        <v>241</v>
      </c>
      <c r="E150" s="15"/>
      <c r="F150" s="26"/>
      <c r="G150" s="26"/>
      <c r="H150" s="26"/>
      <c r="I150" s="26"/>
    </row>
    <row r="151" spans="2:9" ht="30" customHeight="1" x14ac:dyDescent="0.25">
      <c r="B151" s="24" t="s">
        <v>66</v>
      </c>
      <c r="C151" s="25"/>
      <c r="D151" s="15"/>
      <c r="E151" s="15"/>
      <c r="F151" s="26"/>
      <c r="G151" s="26"/>
      <c r="H151" s="26"/>
      <c r="I151" s="15"/>
    </row>
    <row r="152" spans="2:9" x14ac:dyDescent="0.25">
      <c r="B152" s="24"/>
      <c r="C152" s="25"/>
      <c r="D152" s="15"/>
      <c r="E152" s="15"/>
      <c r="F152" s="26"/>
      <c r="G152" s="26"/>
      <c r="H152" s="26"/>
      <c r="I152" s="15"/>
    </row>
    <row r="153" spans="2:9" x14ac:dyDescent="0.25">
      <c r="B153" s="24"/>
      <c r="C153" s="25"/>
      <c r="D153" s="15"/>
      <c r="E153" s="15"/>
      <c r="F153" s="26"/>
      <c r="G153" s="26"/>
      <c r="H153" s="26"/>
      <c r="I153" s="15"/>
    </row>
    <row r="154" spans="2:9" ht="45" x14ac:dyDescent="0.25">
      <c r="B154" s="24" t="s">
        <v>115</v>
      </c>
      <c r="C154" s="25" t="s">
        <v>116</v>
      </c>
      <c r="D154" s="15">
        <v>243</v>
      </c>
      <c r="E154" s="15"/>
      <c r="F154" s="26"/>
      <c r="G154" s="26"/>
      <c r="H154" s="26"/>
      <c r="I154" s="26"/>
    </row>
    <row r="155" spans="2:9" ht="30" customHeight="1" x14ac:dyDescent="0.25">
      <c r="B155" s="24" t="s">
        <v>66</v>
      </c>
      <c r="C155" s="25"/>
      <c r="D155" s="15"/>
      <c r="E155" s="15"/>
      <c r="F155" s="26"/>
      <c r="G155" s="26"/>
      <c r="H155" s="26"/>
      <c r="I155" s="15"/>
    </row>
    <row r="156" spans="2:9" x14ac:dyDescent="0.25">
      <c r="B156" s="24"/>
      <c r="C156" s="25"/>
      <c r="D156" s="15"/>
      <c r="E156" s="15"/>
      <c r="F156" s="26"/>
      <c r="G156" s="26"/>
      <c r="H156" s="26"/>
      <c r="I156" s="15"/>
    </row>
    <row r="157" spans="2:9" x14ac:dyDescent="0.25">
      <c r="B157" s="24"/>
      <c r="C157" s="25"/>
      <c r="D157" s="15"/>
      <c r="E157" s="15"/>
      <c r="F157" s="26"/>
      <c r="G157" s="26"/>
      <c r="H157" s="26"/>
      <c r="I157" s="15"/>
    </row>
    <row r="158" spans="2:9" x14ac:dyDescent="0.25">
      <c r="B158" s="24" t="s">
        <v>117</v>
      </c>
      <c r="C158" s="25" t="s">
        <v>118</v>
      </c>
      <c r="D158" s="15">
        <v>244</v>
      </c>
      <c r="E158" s="15"/>
      <c r="F158" s="26"/>
      <c r="G158" s="26"/>
      <c r="H158" s="26"/>
      <c r="I158" s="26"/>
    </row>
    <row r="159" spans="2:9" ht="30" customHeight="1" x14ac:dyDescent="0.25">
      <c r="B159" s="24" t="s">
        <v>66</v>
      </c>
      <c r="C159" s="25"/>
      <c r="D159" s="15"/>
      <c r="E159" s="15"/>
      <c r="F159" s="26"/>
      <c r="G159" s="26"/>
      <c r="H159" s="26"/>
      <c r="I159" s="15"/>
    </row>
    <row r="160" spans="2:9" ht="30" x14ac:dyDescent="0.25">
      <c r="B160" s="36" t="s">
        <v>119</v>
      </c>
      <c r="C160" s="25"/>
      <c r="D160" s="15"/>
      <c r="E160" s="15"/>
      <c r="F160" s="26"/>
      <c r="G160" s="26"/>
      <c r="H160" s="26"/>
      <c r="I160" s="26"/>
    </row>
    <row r="161" spans="1:9" x14ac:dyDescent="0.25">
      <c r="B161" s="24"/>
      <c r="C161" s="25"/>
      <c r="D161" s="15"/>
      <c r="E161" s="15"/>
      <c r="F161" s="26"/>
      <c r="G161" s="26"/>
      <c r="H161" s="26"/>
      <c r="I161" s="15"/>
    </row>
    <row r="162" spans="1:9" ht="30" x14ac:dyDescent="0.25">
      <c r="B162" s="36" t="s">
        <v>119</v>
      </c>
      <c r="C162" s="25"/>
      <c r="D162" s="15"/>
      <c r="E162" s="15"/>
      <c r="F162" s="26"/>
      <c r="G162" s="26"/>
      <c r="H162" s="26"/>
      <c r="I162" s="26"/>
    </row>
    <row r="163" spans="1:9" ht="30" x14ac:dyDescent="0.25">
      <c r="B163" s="24" t="s">
        <v>120</v>
      </c>
      <c r="C163" s="25" t="s">
        <v>121</v>
      </c>
      <c r="D163" s="15">
        <v>400</v>
      </c>
      <c r="E163" s="15"/>
      <c r="F163" s="26"/>
      <c r="G163" s="26"/>
      <c r="H163" s="26"/>
      <c r="I163" s="26"/>
    </row>
    <row r="164" spans="1:9" ht="45" x14ac:dyDescent="0.25">
      <c r="B164" s="24" t="s">
        <v>122</v>
      </c>
      <c r="C164" s="25" t="s">
        <v>123</v>
      </c>
      <c r="D164" s="15">
        <v>406</v>
      </c>
      <c r="E164" s="15"/>
      <c r="F164" s="26"/>
      <c r="G164" s="26"/>
      <c r="H164" s="26"/>
      <c r="I164" s="26"/>
    </row>
    <row r="165" spans="1:9" ht="30" customHeight="1" x14ac:dyDescent="0.25">
      <c r="B165" s="24" t="s">
        <v>66</v>
      </c>
      <c r="C165" s="25"/>
      <c r="D165" s="15"/>
      <c r="E165" s="15"/>
      <c r="F165" s="26"/>
      <c r="G165" s="26"/>
      <c r="H165" s="26"/>
      <c r="I165" s="15"/>
    </row>
    <row r="166" spans="1:9" x14ac:dyDescent="0.25">
      <c r="B166" s="24"/>
      <c r="C166" s="25"/>
      <c r="D166" s="15"/>
      <c r="E166" s="15"/>
      <c r="F166" s="26"/>
      <c r="G166" s="26"/>
      <c r="H166" s="26"/>
      <c r="I166" s="15"/>
    </row>
    <row r="167" spans="1:9" x14ac:dyDescent="0.25">
      <c r="B167" s="24"/>
      <c r="C167" s="25"/>
      <c r="D167" s="15"/>
      <c r="E167" s="15"/>
      <c r="F167" s="26"/>
      <c r="G167" s="26"/>
      <c r="H167" s="26"/>
      <c r="I167" s="15"/>
    </row>
    <row r="168" spans="1:9" ht="45" x14ac:dyDescent="0.25">
      <c r="B168" s="24" t="s">
        <v>124</v>
      </c>
      <c r="C168" s="25" t="s">
        <v>125</v>
      </c>
      <c r="D168" s="15">
        <v>407</v>
      </c>
      <c r="E168" s="15"/>
      <c r="F168" s="26"/>
      <c r="G168" s="26"/>
      <c r="H168" s="26"/>
      <c r="I168" s="26"/>
    </row>
    <row r="169" spans="1:9" ht="30" customHeight="1" x14ac:dyDescent="0.25">
      <c r="B169" s="24" t="s">
        <v>66</v>
      </c>
      <c r="C169" s="25"/>
      <c r="D169" s="15"/>
      <c r="E169" s="15"/>
      <c r="F169" s="26"/>
      <c r="G169" s="26"/>
      <c r="H169" s="26"/>
      <c r="I169" s="15"/>
    </row>
    <row r="170" spans="1:9" x14ac:dyDescent="0.25">
      <c r="B170" s="24"/>
      <c r="C170" s="25"/>
      <c r="D170" s="15"/>
      <c r="E170" s="15"/>
      <c r="F170" s="26"/>
      <c r="G170" s="26"/>
      <c r="H170" s="26"/>
      <c r="I170" s="15"/>
    </row>
    <row r="171" spans="1:9" x14ac:dyDescent="0.25">
      <c r="B171" s="24"/>
      <c r="C171" s="25"/>
      <c r="D171" s="15"/>
      <c r="E171" s="15"/>
      <c r="F171" s="26"/>
      <c r="G171" s="26"/>
      <c r="H171" s="26"/>
      <c r="I171" s="15"/>
    </row>
    <row r="172" spans="1:9" s="33" customFormat="1" ht="14.25" x14ac:dyDescent="0.2">
      <c r="A172" s="28"/>
      <c r="B172" s="29" t="s">
        <v>126</v>
      </c>
      <c r="C172" s="30" t="s">
        <v>127</v>
      </c>
      <c r="D172" s="31">
        <v>100</v>
      </c>
      <c r="E172" s="31"/>
      <c r="F172" s="34"/>
      <c r="G172" s="34"/>
      <c r="H172" s="34"/>
      <c r="I172" s="31" t="s">
        <v>32</v>
      </c>
    </row>
    <row r="173" spans="1:9" ht="30" x14ac:dyDescent="0.25">
      <c r="B173" s="24" t="s">
        <v>128</v>
      </c>
      <c r="C173" s="25" t="s">
        <v>129</v>
      </c>
      <c r="D173" s="15"/>
      <c r="E173" s="15"/>
      <c r="F173" s="26"/>
      <c r="G173" s="26"/>
      <c r="H173" s="26"/>
      <c r="I173" s="15" t="s">
        <v>32</v>
      </c>
    </row>
    <row r="174" spans="1:9" x14ac:dyDescent="0.25">
      <c r="B174" s="24" t="s">
        <v>130</v>
      </c>
      <c r="C174" s="25" t="s">
        <v>131</v>
      </c>
      <c r="D174" s="15"/>
      <c r="E174" s="15"/>
      <c r="F174" s="26"/>
      <c r="G174" s="26"/>
      <c r="H174" s="26"/>
      <c r="I174" s="15" t="s">
        <v>32</v>
      </c>
    </row>
    <row r="175" spans="1:9" x14ac:dyDescent="0.25">
      <c r="B175" s="24" t="s">
        <v>132</v>
      </c>
      <c r="C175" s="25" t="s">
        <v>133</v>
      </c>
      <c r="D175" s="15"/>
      <c r="E175" s="15"/>
      <c r="F175" s="26"/>
      <c r="G175" s="26"/>
      <c r="H175" s="26"/>
      <c r="I175" s="15" t="s">
        <v>32</v>
      </c>
    </row>
    <row r="176" spans="1:9" s="33" customFormat="1" ht="14.25" x14ac:dyDescent="0.2">
      <c r="A176" s="28"/>
      <c r="B176" s="29" t="s">
        <v>134</v>
      </c>
      <c r="C176" s="30" t="s">
        <v>135</v>
      </c>
      <c r="D176" s="31" t="s">
        <v>32</v>
      </c>
      <c r="E176" s="31"/>
      <c r="F176" s="34"/>
      <c r="G176" s="34"/>
      <c r="H176" s="34"/>
      <c r="I176" s="31" t="s">
        <v>32</v>
      </c>
    </row>
    <row r="177" spans="1:9" ht="30" x14ac:dyDescent="0.25">
      <c r="B177" s="24" t="s">
        <v>136</v>
      </c>
      <c r="C177" s="25" t="s">
        <v>137</v>
      </c>
      <c r="D177" s="15">
        <v>610</v>
      </c>
      <c r="E177" s="15"/>
      <c r="F177" s="26"/>
      <c r="G177" s="26"/>
      <c r="H177" s="26"/>
      <c r="I177" s="15" t="s">
        <v>32</v>
      </c>
    </row>
    <row r="178" spans="1:9" x14ac:dyDescent="0.25">
      <c r="B178" s="24"/>
      <c r="C178" s="26"/>
      <c r="D178" s="26"/>
      <c r="E178" s="26"/>
      <c r="F178" s="26"/>
      <c r="G178" s="26"/>
      <c r="H178" s="26"/>
      <c r="I178" s="26"/>
    </row>
    <row r="181" spans="1:9" x14ac:dyDescent="0.25">
      <c r="B181" s="97" t="s">
        <v>138</v>
      </c>
      <c r="C181" s="97"/>
      <c r="D181" s="97"/>
      <c r="E181" s="97"/>
      <c r="F181" s="97"/>
      <c r="G181" s="97"/>
      <c r="H181" s="97"/>
      <c r="I181" s="97"/>
    </row>
    <row r="183" spans="1:9" x14ac:dyDescent="0.25">
      <c r="A183" s="94" t="s">
        <v>139</v>
      </c>
      <c r="B183" s="94" t="s">
        <v>21</v>
      </c>
      <c r="C183" s="94"/>
      <c r="D183" s="94" t="s">
        <v>140</v>
      </c>
      <c r="E183" s="94" t="s">
        <v>141</v>
      </c>
      <c r="F183" s="95" t="s">
        <v>25</v>
      </c>
      <c r="G183" s="95"/>
      <c r="H183" s="95"/>
      <c r="I183" s="95"/>
    </row>
    <row r="184" spans="1:9" ht="60" x14ac:dyDescent="0.25">
      <c r="A184" s="94"/>
      <c r="B184" s="94"/>
      <c r="C184" s="94"/>
      <c r="D184" s="94"/>
      <c r="E184" s="94"/>
      <c r="F184" s="23" t="s">
        <v>142</v>
      </c>
      <c r="G184" s="23" t="s">
        <v>143</v>
      </c>
      <c r="H184" s="23" t="s">
        <v>144</v>
      </c>
      <c r="I184" s="23" t="s">
        <v>29</v>
      </c>
    </row>
    <row r="185" spans="1:9" x14ac:dyDescent="0.25">
      <c r="A185" s="15">
        <v>1</v>
      </c>
      <c r="B185" s="94">
        <v>2</v>
      </c>
      <c r="C185" s="94"/>
      <c r="D185" s="15">
        <v>3</v>
      </c>
      <c r="E185" s="15">
        <v>4</v>
      </c>
      <c r="F185" s="15">
        <v>5</v>
      </c>
      <c r="G185" s="15">
        <v>6</v>
      </c>
      <c r="H185" s="15">
        <v>7</v>
      </c>
      <c r="I185" s="15">
        <v>8</v>
      </c>
    </row>
    <row r="186" spans="1:9" x14ac:dyDescent="0.25">
      <c r="A186" s="15" t="s">
        <v>145</v>
      </c>
      <c r="B186" s="98" t="s">
        <v>146</v>
      </c>
      <c r="C186" s="98"/>
      <c r="D186" s="15">
        <v>26000</v>
      </c>
      <c r="E186" s="15" t="s">
        <v>32</v>
      </c>
      <c r="F186" s="26"/>
      <c r="G186" s="26"/>
      <c r="H186" s="26"/>
      <c r="I186" s="26"/>
    </row>
    <row r="187" spans="1:9" ht="150" customHeight="1" x14ac:dyDescent="0.25">
      <c r="A187" s="15" t="s">
        <v>147</v>
      </c>
      <c r="B187" s="98" t="s">
        <v>148</v>
      </c>
      <c r="C187" s="98"/>
      <c r="D187" s="15">
        <v>26100</v>
      </c>
      <c r="E187" s="15" t="s">
        <v>32</v>
      </c>
      <c r="F187" s="26"/>
      <c r="G187" s="26"/>
      <c r="H187" s="26"/>
      <c r="I187" s="26"/>
    </row>
    <row r="188" spans="1:9" ht="61.5" customHeight="1" x14ac:dyDescent="0.25">
      <c r="A188" s="15" t="s">
        <v>149</v>
      </c>
      <c r="B188" s="98" t="s">
        <v>150</v>
      </c>
      <c r="C188" s="98"/>
      <c r="D188" s="15">
        <v>26200</v>
      </c>
      <c r="E188" s="15" t="s">
        <v>32</v>
      </c>
      <c r="F188" s="26"/>
      <c r="G188" s="26"/>
      <c r="H188" s="26"/>
      <c r="I188" s="26"/>
    </row>
    <row r="189" spans="1:9" ht="60" customHeight="1" x14ac:dyDescent="0.25">
      <c r="A189" s="15" t="s">
        <v>151</v>
      </c>
      <c r="B189" s="98" t="s">
        <v>152</v>
      </c>
      <c r="C189" s="98"/>
      <c r="D189" s="15">
        <v>26300</v>
      </c>
      <c r="E189" s="15" t="s">
        <v>32</v>
      </c>
      <c r="F189" s="26"/>
      <c r="G189" s="26"/>
      <c r="H189" s="26"/>
      <c r="I189" s="26"/>
    </row>
    <row r="190" spans="1:9" ht="29.25" customHeight="1" x14ac:dyDescent="0.25">
      <c r="A190" s="15"/>
      <c r="B190" s="98" t="s">
        <v>153</v>
      </c>
      <c r="C190" s="98"/>
      <c r="D190" s="15"/>
      <c r="E190" s="15"/>
      <c r="F190" s="26"/>
      <c r="G190" s="26"/>
      <c r="H190" s="26"/>
      <c r="I190" s="26"/>
    </row>
    <row r="191" spans="1:9" ht="16.5" customHeight="1" x14ac:dyDescent="0.25">
      <c r="A191" s="15"/>
      <c r="B191" s="98" t="s">
        <v>154</v>
      </c>
      <c r="C191" s="98"/>
      <c r="D191" s="15"/>
      <c r="E191" s="15"/>
      <c r="F191" s="26"/>
      <c r="G191" s="26"/>
      <c r="H191" s="26"/>
      <c r="I191" s="26"/>
    </row>
    <row r="192" spans="1:9" ht="59.25" customHeight="1" x14ac:dyDescent="0.25">
      <c r="A192" s="15" t="s">
        <v>155</v>
      </c>
      <c r="B192" s="98" t="s">
        <v>156</v>
      </c>
      <c r="C192" s="98"/>
      <c r="D192" s="15">
        <v>26400</v>
      </c>
      <c r="E192" s="15" t="s">
        <v>32</v>
      </c>
      <c r="F192" s="26"/>
      <c r="G192" s="26"/>
      <c r="H192" s="26"/>
      <c r="I192" s="26"/>
    </row>
    <row r="193" spans="1:9" ht="45.75" customHeight="1" x14ac:dyDescent="0.25">
      <c r="A193" s="15" t="s">
        <v>157</v>
      </c>
      <c r="B193" s="98" t="s">
        <v>158</v>
      </c>
      <c r="C193" s="98"/>
      <c r="D193" s="15">
        <v>26410</v>
      </c>
      <c r="E193" s="15" t="s">
        <v>32</v>
      </c>
      <c r="F193" s="26"/>
      <c r="G193" s="26"/>
      <c r="H193" s="26"/>
      <c r="I193" s="26"/>
    </row>
    <row r="194" spans="1:9" ht="29.25" customHeight="1" x14ac:dyDescent="0.25">
      <c r="A194" s="15" t="s">
        <v>159</v>
      </c>
      <c r="B194" s="98" t="s">
        <v>153</v>
      </c>
      <c r="C194" s="98"/>
      <c r="D194" s="15">
        <v>26411</v>
      </c>
      <c r="E194" s="15" t="s">
        <v>32</v>
      </c>
      <c r="F194" s="26"/>
      <c r="G194" s="26"/>
      <c r="H194" s="26"/>
      <c r="I194" s="26"/>
    </row>
    <row r="195" spans="1:9" ht="16.5" customHeight="1" x14ac:dyDescent="0.25">
      <c r="A195" s="15" t="s">
        <v>160</v>
      </c>
      <c r="B195" s="98" t="s">
        <v>154</v>
      </c>
      <c r="C195" s="98"/>
      <c r="D195" s="15">
        <v>26412</v>
      </c>
      <c r="E195" s="15" t="s">
        <v>32</v>
      </c>
      <c r="F195" s="26"/>
      <c r="G195" s="26"/>
      <c r="H195" s="26"/>
      <c r="I195" s="26"/>
    </row>
    <row r="196" spans="1:9" ht="46.5" customHeight="1" x14ac:dyDescent="0.25">
      <c r="A196" s="15" t="s">
        <v>161</v>
      </c>
      <c r="B196" s="98" t="s">
        <v>162</v>
      </c>
      <c r="C196" s="98"/>
      <c r="D196" s="15">
        <v>26420</v>
      </c>
      <c r="E196" s="15" t="s">
        <v>32</v>
      </c>
      <c r="F196" s="26"/>
      <c r="G196" s="26"/>
      <c r="H196" s="26"/>
      <c r="I196" s="26"/>
    </row>
    <row r="197" spans="1:9" ht="30.75" customHeight="1" x14ac:dyDescent="0.25">
      <c r="A197" s="15" t="s">
        <v>163</v>
      </c>
      <c r="B197" s="98" t="s">
        <v>153</v>
      </c>
      <c r="C197" s="98"/>
      <c r="D197" s="15">
        <v>26421</v>
      </c>
      <c r="E197" s="15" t="s">
        <v>32</v>
      </c>
      <c r="F197" s="26"/>
      <c r="G197" s="26"/>
      <c r="H197" s="26"/>
      <c r="I197" s="26"/>
    </row>
    <row r="198" spans="1:9" x14ac:dyDescent="0.25">
      <c r="A198" s="15" t="s">
        <v>164</v>
      </c>
      <c r="B198" s="98" t="s">
        <v>154</v>
      </c>
      <c r="C198" s="98"/>
      <c r="D198" s="15">
        <v>26422</v>
      </c>
      <c r="E198" s="15" t="s">
        <v>32</v>
      </c>
      <c r="F198" s="26"/>
      <c r="G198" s="26"/>
      <c r="H198" s="26"/>
      <c r="I198" s="26"/>
    </row>
    <row r="199" spans="1:9" ht="30" customHeight="1" x14ac:dyDescent="0.25">
      <c r="A199" s="15" t="s">
        <v>165</v>
      </c>
      <c r="B199" s="98" t="s">
        <v>166</v>
      </c>
      <c r="C199" s="98"/>
      <c r="D199" s="15">
        <v>26430</v>
      </c>
      <c r="E199" s="15" t="s">
        <v>32</v>
      </c>
      <c r="F199" s="26"/>
      <c r="G199" s="26"/>
      <c r="H199" s="26"/>
      <c r="I199" s="26"/>
    </row>
    <row r="200" spans="1:9" x14ac:dyDescent="0.25">
      <c r="A200" s="15" t="s">
        <v>167</v>
      </c>
      <c r="B200" s="98" t="s">
        <v>168</v>
      </c>
      <c r="C200" s="98"/>
      <c r="D200" s="15">
        <v>26450</v>
      </c>
      <c r="E200" s="15" t="s">
        <v>32</v>
      </c>
      <c r="F200" s="26"/>
      <c r="G200" s="26"/>
      <c r="H200" s="26"/>
      <c r="I200" s="26"/>
    </row>
    <row r="201" spans="1:9" ht="30.75" customHeight="1" x14ac:dyDescent="0.25">
      <c r="A201" s="15" t="s">
        <v>169</v>
      </c>
      <c r="B201" s="98" t="s">
        <v>153</v>
      </c>
      <c r="C201" s="98"/>
      <c r="D201" s="15">
        <v>26451</v>
      </c>
      <c r="E201" s="15" t="s">
        <v>32</v>
      </c>
      <c r="F201" s="26"/>
      <c r="G201" s="26"/>
      <c r="H201" s="26"/>
      <c r="I201" s="26"/>
    </row>
    <row r="202" spans="1:9" x14ac:dyDescent="0.25">
      <c r="A202" s="15" t="s">
        <v>170</v>
      </c>
      <c r="B202" s="98" t="s">
        <v>154</v>
      </c>
      <c r="C202" s="98"/>
      <c r="D202" s="15">
        <v>26452</v>
      </c>
      <c r="E202" s="15" t="s">
        <v>32</v>
      </c>
      <c r="F202" s="26"/>
      <c r="G202" s="26"/>
      <c r="H202" s="26"/>
      <c r="I202" s="26"/>
    </row>
    <row r="203" spans="1:9" ht="61.5" customHeight="1" x14ac:dyDescent="0.25">
      <c r="A203" s="15" t="s">
        <v>171</v>
      </c>
      <c r="B203" s="98" t="s">
        <v>172</v>
      </c>
      <c r="C203" s="98"/>
      <c r="D203" s="15">
        <v>26500</v>
      </c>
      <c r="E203" s="15" t="s">
        <v>32</v>
      </c>
      <c r="F203" s="26"/>
      <c r="G203" s="26"/>
      <c r="H203" s="26"/>
      <c r="I203" s="26"/>
    </row>
    <row r="204" spans="1:9" ht="30" customHeight="1" x14ac:dyDescent="0.25">
      <c r="A204" s="26"/>
      <c r="B204" s="98" t="s">
        <v>173</v>
      </c>
      <c r="C204" s="98"/>
      <c r="D204" s="15">
        <v>26510</v>
      </c>
      <c r="E204" s="15"/>
      <c r="F204" s="26"/>
      <c r="G204" s="26"/>
      <c r="H204" s="26"/>
      <c r="I204" s="26"/>
    </row>
    <row r="205" spans="1:9" ht="60.75" customHeight="1" x14ac:dyDescent="0.25">
      <c r="A205" s="15" t="s">
        <v>174</v>
      </c>
      <c r="B205" s="98" t="s">
        <v>175</v>
      </c>
      <c r="C205" s="98"/>
      <c r="D205" s="15">
        <v>26600</v>
      </c>
      <c r="E205" s="15" t="s">
        <v>32</v>
      </c>
      <c r="F205" s="26"/>
      <c r="G205" s="26"/>
      <c r="H205" s="26"/>
      <c r="I205" s="26"/>
    </row>
    <row r="206" spans="1:9" ht="30" customHeight="1" x14ac:dyDescent="0.25">
      <c r="A206" s="26"/>
      <c r="B206" s="98" t="s">
        <v>173</v>
      </c>
      <c r="C206" s="98"/>
      <c r="D206" s="15">
        <v>26610</v>
      </c>
      <c r="E206" s="15"/>
      <c r="F206" s="26"/>
      <c r="G206" s="26"/>
      <c r="H206" s="26"/>
      <c r="I206" s="26"/>
    </row>
    <row r="209" spans="2:7" x14ac:dyDescent="0.25">
      <c r="B209" s="5" t="s">
        <v>176</v>
      </c>
      <c r="C209" s="100" t="s">
        <v>177</v>
      </c>
      <c r="D209" s="100"/>
      <c r="E209" s="37"/>
      <c r="F209" s="99" t="s">
        <v>177</v>
      </c>
      <c r="G209" s="99"/>
    </row>
    <row r="210" spans="2:7" x14ac:dyDescent="0.25">
      <c r="B210" s="5"/>
      <c r="C210" s="101" t="s">
        <v>178</v>
      </c>
      <c r="D210" s="101"/>
      <c r="E210" s="6" t="s">
        <v>179</v>
      </c>
      <c r="F210" s="101" t="s">
        <v>180</v>
      </c>
      <c r="G210" s="101"/>
    </row>
    <row r="212" spans="2:7" x14ac:dyDescent="0.25">
      <c r="B212" s="5" t="s">
        <v>181</v>
      </c>
      <c r="C212" s="100" t="s">
        <v>177</v>
      </c>
      <c r="D212" s="100"/>
      <c r="E212" s="102"/>
      <c r="F212" s="102"/>
      <c r="G212" s="38" t="s">
        <v>177</v>
      </c>
    </row>
    <row r="213" spans="2:7" x14ac:dyDescent="0.25">
      <c r="B213" s="5"/>
      <c r="C213" s="101" t="s">
        <v>182</v>
      </c>
      <c r="D213" s="101"/>
      <c r="E213" s="101" t="s">
        <v>183</v>
      </c>
      <c r="F213" s="101"/>
      <c r="G213" s="6" t="s">
        <v>184</v>
      </c>
    </row>
    <row r="215" spans="2:7" x14ac:dyDescent="0.25">
      <c r="B215" s="2" t="s">
        <v>185</v>
      </c>
    </row>
  </sheetData>
  <mergeCells count="70">
    <mergeCell ref="C210:D210"/>
    <mergeCell ref="F210:G210"/>
    <mergeCell ref="C212:D212"/>
    <mergeCell ref="E212:F212"/>
    <mergeCell ref="C213:D213"/>
    <mergeCell ref="E213:F213"/>
    <mergeCell ref="F209:G209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C209:D209"/>
    <mergeCell ref="B196:C196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81:I181"/>
    <mergeCell ref="A183:A184"/>
    <mergeCell ref="B183:C184"/>
    <mergeCell ref="D183:D184"/>
    <mergeCell ref="E183:E184"/>
    <mergeCell ref="F183:I183"/>
    <mergeCell ref="H41:H43"/>
    <mergeCell ref="I41:I43"/>
    <mergeCell ref="H44:H45"/>
    <mergeCell ref="I44:I45"/>
    <mergeCell ref="B52:I52"/>
    <mergeCell ref="B54:B55"/>
    <mergeCell ref="C54:C55"/>
    <mergeCell ref="D54:D55"/>
    <mergeCell ref="E54:E55"/>
    <mergeCell ref="F54:I54"/>
    <mergeCell ref="H35:H36"/>
    <mergeCell ref="I35:I36"/>
    <mergeCell ref="G37:H38"/>
    <mergeCell ref="I37:I38"/>
    <mergeCell ref="H39:H40"/>
    <mergeCell ref="I39:I40"/>
    <mergeCell ref="B25:I25"/>
    <mergeCell ref="B26:I26"/>
    <mergeCell ref="H31:H32"/>
    <mergeCell ref="I31:I32"/>
    <mergeCell ref="G33:H34"/>
    <mergeCell ref="I33:I34"/>
    <mergeCell ref="G19:H19"/>
    <mergeCell ref="G3:I3"/>
    <mergeCell ref="G4:I4"/>
    <mergeCell ref="G5:I5"/>
    <mergeCell ref="G7:I7"/>
    <mergeCell ref="G8:I8"/>
    <mergeCell ref="G10:H10"/>
    <mergeCell ref="G12:I12"/>
    <mergeCell ref="G13:I13"/>
    <mergeCell ref="G14:I14"/>
    <mergeCell ref="G16:I16"/>
    <mergeCell ref="G17:I17"/>
  </mergeCells>
  <pageMargins left="0" right="0" top="0" bottom="0" header="0" footer="0"/>
  <pageSetup paperSize="9" scale="74" fitToHeight="0" orientation="portrait" r:id="rId1"/>
  <rowBreaks count="3" manualBreakCount="3">
    <brk id="51" max="8" man="1"/>
    <brk id="139" max="8" man="1"/>
    <brk id="1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5"/>
  <sheetViews>
    <sheetView tabSelected="1" zoomScale="90" zoomScaleNormal="90" zoomScaleSheetLayoutView="90" workbookViewId="0">
      <pane xSplit="5" ySplit="1" topLeftCell="F190" activePane="bottomRight" state="frozen"/>
      <selection activeCell="B169" sqref="B169:I169"/>
      <selection pane="topRight" activeCell="B169" sqref="B169:I169"/>
      <selection pane="bottomLeft" activeCell="B169" sqref="B169:I169"/>
      <selection pane="bottomRight" activeCell="F63" sqref="F63"/>
    </sheetView>
  </sheetViews>
  <sheetFormatPr defaultRowHeight="15" x14ac:dyDescent="0.25"/>
  <cols>
    <col min="1" max="1" width="6.7109375" style="1" customWidth="1"/>
    <col min="2" max="2" width="56.140625" style="2" customWidth="1"/>
    <col min="3" max="3" width="9.140625" style="1"/>
    <col min="4" max="4" width="12.28515625" style="1" customWidth="1"/>
    <col min="5" max="5" width="15.140625" style="1" customWidth="1"/>
    <col min="6" max="9" width="16.85546875" style="1" customWidth="1"/>
    <col min="10" max="10" width="8" customWidth="1"/>
    <col min="11" max="11" width="7.140625" style="40" bestFit="1" customWidth="1"/>
    <col min="12" max="12" width="18.42578125" style="40" customWidth="1"/>
    <col min="13" max="13" width="102.42578125" style="11" customWidth="1"/>
    <col min="14" max="46" width="3.28515625" customWidth="1"/>
  </cols>
  <sheetData>
    <row r="1" spans="1:13" x14ac:dyDescent="0.25">
      <c r="K1" s="39" t="s">
        <v>186</v>
      </c>
      <c r="L1" s="39" t="s">
        <v>187</v>
      </c>
      <c r="M1" s="11" t="s">
        <v>188</v>
      </c>
    </row>
    <row r="4" spans="1:13" x14ac:dyDescent="0.25">
      <c r="G4" s="80" t="s">
        <v>0</v>
      </c>
      <c r="H4" s="80"/>
      <c r="I4" s="80"/>
    </row>
    <row r="5" spans="1:13" ht="30" customHeight="1" x14ac:dyDescent="0.25">
      <c r="G5" s="104" t="s">
        <v>324</v>
      </c>
      <c r="H5" s="104"/>
      <c r="I5" s="104"/>
    </row>
    <row r="6" spans="1:13" ht="55.5" customHeight="1" x14ac:dyDescent="0.25">
      <c r="G6" s="84" t="s">
        <v>1</v>
      </c>
      <c r="H6" s="84"/>
      <c r="I6" s="84"/>
    </row>
    <row r="7" spans="1:13" x14ac:dyDescent="0.25">
      <c r="G7" s="69"/>
      <c r="H7" s="69"/>
      <c r="I7" s="69"/>
    </row>
    <row r="8" spans="1:13" x14ac:dyDescent="0.25">
      <c r="G8" s="81" t="s">
        <v>325</v>
      </c>
      <c r="H8" s="81"/>
      <c r="I8" s="81"/>
    </row>
    <row r="9" spans="1:13" x14ac:dyDescent="0.25">
      <c r="G9" s="85" t="s">
        <v>2</v>
      </c>
      <c r="H9" s="85"/>
      <c r="I9" s="85"/>
    </row>
    <row r="10" spans="1:13" x14ac:dyDescent="0.25">
      <c r="G10" s="70"/>
      <c r="H10" s="70"/>
      <c r="I10" s="70"/>
    </row>
    <row r="11" spans="1:13" x14ac:dyDescent="0.25">
      <c r="G11" s="80" t="s">
        <v>317</v>
      </c>
      <c r="H11" s="80"/>
      <c r="I11" s="5"/>
    </row>
    <row r="12" spans="1:13" x14ac:dyDescent="0.25">
      <c r="G12" s="68"/>
      <c r="H12" s="68"/>
      <c r="I12" s="5"/>
    </row>
    <row r="13" spans="1:13" x14ac:dyDescent="0.25">
      <c r="B13" s="5"/>
      <c r="C13" s="5"/>
      <c r="G13" s="80" t="s">
        <v>4</v>
      </c>
      <c r="H13" s="80"/>
      <c r="I13" s="80"/>
    </row>
    <row r="14" spans="1:13" x14ac:dyDescent="0.25">
      <c r="A14" s="7"/>
      <c r="B14" s="5"/>
      <c r="C14" s="8"/>
      <c r="G14" s="81" t="s">
        <v>315</v>
      </c>
      <c r="H14" s="81"/>
      <c r="I14" s="81"/>
    </row>
    <row r="15" spans="1:13" ht="32.25" customHeight="1" x14ac:dyDescent="0.25">
      <c r="A15" s="7"/>
      <c r="B15" s="5"/>
      <c r="C15" s="9"/>
      <c r="G15" s="84" t="s">
        <v>5</v>
      </c>
      <c r="H15" s="84"/>
      <c r="I15" s="84"/>
      <c r="J15" s="10"/>
      <c r="K15" s="41"/>
      <c r="L15" s="41"/>
    </row>
    <row r="16" spans="1:13" x14ac:dyDescent="0.25">
      <c r="A16" s="7"/>
      <c r="B16" s="5"/>
      <c r="C16" s="9"/>
      <c r="G16" s="69"/>
      <c r="H16" s="69"/>
      <c r="I16" s="69"/>
      <c r="J16" s="10"/>
      <c r="K16" s="41"/>
      <c r="L16" s="41"/>
    </row>
    <row r="17" spans="1:13" x14ac:dyDescent="0.25">
      <c r="A17" s="7"/>
      <c r="B17" s="5"/>
      <c r="G17" s="81" t="s">
        <v>316</v>
      </c>
      <c r="H17" s="81"/>
      <c r="I17" s="81"/>
    </row>
    <row r="18" spans="1:13" x14ac:dyDescent="0.25">
      <c r="B18" s="5"/>
      <c r="C18" s="12"/>
      <c r="G18" s="85" t="s">
        <v>2</v>
      </c>
      <c r="H18" s="85"/>
      <c r="I18" s="85"/>
    </row>
    <row r="19" spans="1:13" ht="11.25" customHeight="1" x14ac:dyDescent="0.25">
      <c r="B19" s="5"/>
      <c r="C19" s="12"/>
      <c r="G19" s="70"/>
      <c r="H19" s="70"/>
      <c r="I19" s="70"/>
      <c r="M19" s="11" t="s">
        <v>189</v>
      </c>
    </row>
    <row r="20" spans="1:13" ht="17.25" customHeight="1" x14ac:dyDescent="0.25">
      <c r="B20" s="5"/>
      <c r="G20" s="80" t="s">
        <v>328</v>
      </c>
      <c r="H20" s="80"/>
      <c r="M20" s="11" t="s">
        <v>190</v>
      </c>
    </row>
    <row r="21" spans="1:13" x14ac:dyDescent="0.25">
      <c r="G21" s="5"/>
      <c r="H21" s="5"/>
      <c r="I21" s="5"/>
    </row>
    <row r="22" spans="1:13" x14ac:dyDescent="0.25">
      <c r="G22" s="68"/>
      <c r="H22" s="68"/>
      <c r="I22" s="68"/>
    </row>
    <row r="23" spans="1:13" x14ac:dyDescent="0.25">
      <c r="G23" s="68"/>
      <c r="H23" s="68"/>
      <c r="I23" s="68"/>
    </row>
    <row r="24" spans="1:13" ht="15.75" customHeight="1" x14ac:dyDescent="0.25">
      <c r="C24" s="13"/>
      <c r="D24" s="13"/>
      <c r="E24" s="13"/>
      <c r="F24" s="13"/>
      <c r="G24" s="13"/>
      <c r="H24" s="13"/>
      <c r="I24" s="13"/>
    </row>
    <row r="25" spans="1:13" ht="15.75" customHeight="1" x14ac:dyDescent="0.25">
      <c r="C25" s="13"/>
      <c r="D25" s="13"/>
      <c r="E25" s="13"/>
      <c r="F25" s="13"/>
      <c r="G25" s="13"/>
      <c r="H25" s="13"/>
      <c r="I25" s="13"/>
    </row>
    <row r="26" spans="1:13" ht="15.75" customHeight="1" x14ac:dyDescent="0.25">
      <c r="B26" s="86" t="s">
        <v>294</v>
      </c>
      <c r="C26" s="86"/>
      <c r="D26" s="86"/>
      <c r="E26" s="86"/>
      <c r="F26" s="86"/>
      <c r="G26" s="86"/>
      <c r="H26" s="86"/>
      <c r="I26" s="86"/>
    </row>
    <row r="27" spans="1:13" ht="15.75" customHeight="1" x14ac:dyDescent="0.25">
      <c r="B27" s="86" t="s">
        <v>312</v>
      </c>
      <c r="C27" s="86"/>
      <c r="D27" s="86"/>
      <c r="E27" s="86"/>
      <c r="F27" s="86"/>
      <c r="G27" s="86"/>
      <c r="H27" s="86"/>
      <c r="I27" s="86"/>
      <c r="J27" s="14"/>
    </row>
    <row r="31" spans="1:13" x14ac:dyDescent="0.25">
      <c r="I31" s="66" t="s">
        <v>8</v>
      </c>
    </row>
    <row r="32" spans="1:13" x14ac:dyDescent="0.25">
      <c r="B32" s="16" t="s">
        <v>9</v>
      </c>
      <c r="C32" s="63" t="s">
        <v>327</v>
      </c>
      <c r="D32" s="5"/>
      <c r="H32" s="87" t="s">
        <v>10</v>
      </c>
      <c r="I32" s="109">
        <v>44389</v>
      </c>
      <c r="J32" s="40" t="s">
        <v>9</v>
      </c>
      <c r="K32" s="42" t="s">
        <v>3</v>
      </c>
      <c r="M32" s="11" t="s">
        <v>191</v>
      </c>
    </row>
    <row r="33" spans="2:11" x14ac:dyDescent="0.25">
      <c r="H33" s="87"/>
      <c r="I33" s="89"/>
    </row>
    <row r="34" spans="2:11" x14ac:dyDescent="0.25">
      <c r="G34" s="90" t="s">
        <v>11</v>
      </c>
      <c r="H34" s="91"/>
      <c r="I34" s="88">
        <v>32305650</v>
      </c>
    </row>
    <row r="35" spans="2:11" x14ac:dyDescent="0.25">
      <c r="B35" s="2" t="s">
        <v>12</v>
      </c>
      <c r="C35" s="103" t="s">
        <v>192</v>
      </c>
      <c r="D35" s="103"/>
      <c r="E35" s="103"/>
      <c r="F35" s="103"/>
      <c r="G35" s="90"/>
      <c r="H35" s="91"/>
      <c r="I35" s="89"/>
      <c r="J35" s="43"/>
      <c r="K35" s="42" t="s">
        <v>295</v>
      </c>
    </row>
    <row r="36" spans="2:11" x14ac:dyDescent="0.25">
      <c r="B36" s="2" t="s">
        <v>13</v>
      </c>
      <c r="C36" s="117" t="s">
        <v>193</v>
      </c>
      <c r="D36" s="117"/>
      <c r="E36" s="117"/>
      <c r="F36" s="117"/>
      <c r="H36" s="91" t="s">
        <v>14</v>
      </c>
      <c r="I36" s="88">
        <v>911</v>
      </c>
    </row>
    <row r="37" spans="2:11" x14ac:dyDescent="0.25">
      <c r="C37" s="7"/>
      <c r="D37" s="7"/>
      <c r="E37" s="7"/>
      <c r="F37" s="7"/>
      <c r="H37" s="91"/>
      <c r="I37" s="89"/>
    </row>
    <row r="38" spans="2:11" x14ac:dyDescent="0.25">
      <c r="C38" s="7"/>
      <c r="D38" s="7"/>
      <c r="E38" s="7"/>
      <c r="F38" s="7"/>
      <c r="G38" s="90" t="s">
        <v>11</v>
      </c>
      <c r="H38" s="91"/>
      <c r="I38" s="88">
        <v>3205650</v>
      </c>
    </row>
    <row r="39" spans="2:11" x14ac:dyDescent="0.25">
      <c r="C39" s="7"/>
      <c r="D39" s="7"/>
      <c r="E39" s="7"/>
      <c r="F39" s="7"/>
      <c r="G39" s="90"/>
      <c r="H39" s="91"/>
      <c r="I39" s="89"/>
      <c r="J39" s="43"/>
      <c r="K39" s="42" t="s">
        <v>194</v>
      </c>
    </row>
    <row r="40" spans="2:11" x14ac:dyDescent="0.25">
      <c r="C40" s="7"/>
      <c r="D40" s="7"/>
      <c r="E40" s="7"/>
      <c r="F40" s="7"/>
      <c r="H40" s="91" t="s">
        <v>15</v>
      </c>
      <c r="I40" s="88">
        <v>42007022576</v>
      </c>
    </row>
    <row r="41" spans="2:11" x14ac:dyDescent="0.25">
      <c r="C41" s="7"/>
      <c r="D41" s="7"/>
      <c r="E41" s="7"/>
      <c r="F41" s="7"/>
      <c r="H41" s="91"/>
      <c r="I41" s="89"/>
    </row>
    <row r="42" spans="2:11" x14ac:dyDescent="0.25">
      <c r="H42" s="91" t="s">
        <v>16</v>
      </c>
      <c r="I42" s="88">
        <v>420501001</v>
      </c>
    </row>
    <row r="43" spans="2:11" ht="15.75" x14ac:dyDescent="0.25">
      <c r="B43" s="2" t="s">
        <v>17</v>
      </c>
      <c r="C43" s="106" t="s">
        <v>313</v>
      </c>
      <c r="D43" s="106"/>
      <c r="E43" s="106"/>
      <c r="F43" s="106"/>
      <c r="H43" s="91"/>
      <c r="I43" s="105"/>
    </row>
    <row r="44" spans="2:11" ht="15.75" x14ac:dyDescent="0.25">
      <c r="B44" s="107" t="s">
        <v>314</v>
      </c>
      <c r="C44" s="107"/>
      <c r="D44" s="107"/>
      <c r="E44" s="107"/>
      <c r="F44" s="107"/>
      <c r="H44" s="91"/>
      <c r="I44" s="89"/>
    </row>
    <row r="45" spans="2:11" x14ac:dyDescent="0.25">
      <c r="B45" s="21"/>
      <c r="C45" s="7"/>
      <c r="D45" s="7"/>
      <c r="E45" s="7"/>
      <c r="F45" s="7"/>
      <c r="H45" s="91" t="s">
        <v>18</v>
      </c>
      <c r="I45" s="88">
        <v>383</v>
      </c>
    </row>
    <row r="46" spans="2:11" x14ac:dyDescent="0.25">
      <c r="B46" s="2" t="s">
        <v>19</v>
      </c>
      <c r="H46" s="91"/>
      <c r="I46" s="89"/>
    </row>
    <row r="47" spans="2:11" x14ac:dyDescent="0.25">
      <c r="H47" s="67"/>
      <c r="I47" s="67"/>
    </row>
    <row r="48" spans="2:11" x14ac:dyDescent="0.25">
      <c r="H48" s="67"/>
      <c r="I48" s="67"/>
    </row>
    <row r="49" spans="1:13" x14ac:dyDescent="0.25">
      <c r="H49" s="67"/>
      <c r="I49" s="67"/>
    </row>
    <row r="50" spans="1:13" x14ac:dyDescent="0.25">
      <c r="H50" s="67"/>
      <c r="I50" s="67"/>
    </row>
    <row r="51" spans="1:13" x14ac:dyDescent="0.25">
      <c r="H51" s="67"/>
      <c r="I51" s="67"/>
    </row>
    <row r="53" spans="1:13" x14ac:dyDescent="0.25">
      <c r="B53" s="97" t="s">
        <v>20</v>
      </c>
      <c r="C53" s="97"/>
      <c r="D53" s="97"/>
      <c r="E53" s="97"/>
      <c r="F53" s="97"/>
      <c r="G53" s="97"/>
      <c r="H53" s="97"/>
      <c r="I53" s="97"/>
    </row>
    <row r="54" spans="1:13" x14ac:dyDescent="0.25">
      <c r="C54" s="19"/>
      <c r="D54" s="19"/>
      <c r="E54" s="19"/>
      <c r="F54" s="19"/>
    </row>
    <row r="55" spans="1:13" x14ac:dyDescent="0.25">
      <c r="B55" s="94" t="s">
        <v>21</v>
      </c>
      <c r="C55" s="94" t="s">
        <v>22</v>
      </c>
      <c r="D55" s="94" t="s">
        <v>23</v>
      </c>
      <c r="E55" s="94" t="s">
        <v>24</v>
      </c>
      <c r="F55" s="95" t="s">
        <v>25</v>
      </c>
      <c r="G55" s="95"/>
      <c r="H55" s="95"/>
      <c r="I55" s="95"/>
    </row>
    <row r="56" spans="1:13" ht="80.25" customHeight="1" x14ac:dyDescent="0.25">
      <c r="B56" s="94"/>
      <c r="C56" s="94"/>
      <c r="D56" s="94"/>
      <c r="E56" s="94"/>
      <c r="F56" s="65" t="s">
        <v>318</v>
      </c>
      <c r="G56" s="65" t="s">
        <v>319</v>
      </c>
      <c r="H56" s="65" t="s">
        <v>320</v>
      </c>
      <c r="I56" s="65" t="s">
        <v>29</v>
      </c>
    </row>
    <row r="57" spans="1:13" x14ac:dyDescent="0.25">
      <c r="B57" s="65">
        <v>1</v>
      </c>
      <c r="C57" s="66">
        <v>2</v>
      </c>
      <c r="D57" s="66">
        <v>3</v>
      </c>
      <c r="E57" s="66">
        <v>4</v>
      </c>
      <c r="F57" s="66">
        <v>5</v>
      </c>
      <c r="G57" s="66">
        <v>6</v>
      </c>
      <c r="H57" s="66">
        <v>7</v>
      </c>
      <c r="I57" s="66">
        <v>8</v>
      </c>
    </row>
    <row r="58" spans="1:13" x14ac:dyDescent="0.25">
      <c r="B58" s="24" t="s">
        <v>30</v>
      </c>
      <c r="C58" s="25" t="s">
        <v>31</v>
      </c>
      <c r="D58" s="66" t="s">
        <v>32</v>
      </c>
      <c r="E58" s="66" t="s">
        <v>32</v>
      </c>
      <c r="F58" s="27">
        <v>190722.85</v>
      </c>
      <c r="G58" s="27"/>
      <c r="H58" s="27"/>
      <c r="I58" s="27"/>
      <c r="K58" s="40" t="s">
        <v>195</v>
      </c>
      <c r="M58" s="111" t="s">
        <v>196</v>
      </c>
    </row>
    <row r="59" spans="1:13" x14ac:dyDescent="0.25">
      <c r="B59" s="24" t="s">
        <v>33</v>
      </c>
      <c r="C59" s="25" t="s">
        <v>34</v>
      </c>
      <c r="D59" s="66" t="s">
        <v>32</v>
      </c>
      <c r="E59" s="66" t="s">
        <v>32</v>
      </c>
      <c r="F59" s="27">
        <f>F58+F60-F77+F166-F170</f>
        <v>0</v>
      </c>
      <c r="G59" s="27">
        <f>G58+G60-G77+G166-G170</f>
        <v>0</v>
      </c>
      <c r="H59" s="27">
        <f>H58+H60-H77+H166-H170</f>
        <v>0</v>
      </c>
      <c r="I59" s="27">
        <f>I58+I60-I77</f>
        <v>0</v>
      </c>
      <c r="K59" s="40" t="s">
        <v>195</v>
      </c>
      <c r="M59" s="111"/>
    </row>
    <row r="60" spans="1:13" s="33" customFormat="1" ht="14.25" x14ac:dyDescent="0.2">
      <c r="A60" s="28"/>
      <c r="B60" s="29" t="s">
        <v>35</v>
      </c>
      <c r="C60" s="30" t="s">
        <v>36</v>
      </c>
      <c r="D60" s="31"/>
      <c r="E60" s="31"/>
      <c r="F60" s="32">
        <f>SUM(F61,F62,F65,F66,F70,F72,F75)</f>
        <v>41423083.689999998</v>
      </c>
      <c r="G60" s="32">
        <f>SUM(G61,G62,G65,G66,G70,G72,G75)</f>
        <v>34523900</v>
      </c>
      <c r="H60" s="32">
        <f>SUM(H61,H62,H65,H66,H70,H72,H75)</f>
        <v>34523900</v>
      </c>
      <c r="I60" s="32">
        <f>SUM(I61,I62,I65,I66,I70,I72)</f>
        <v>0</v>
      </c>
      <c r="K60" s="44"/>
      <c r="L60" s="44"/>
      <c r="M60" s="45"/>
    </row>
    <row r="61" spans="1:13" ht="30" x14ac:dyDescent="0.25">
      <c r="B61" s="24" t="s">
        <v>37</v>
      </c>
      <c r="C61" s="25" t="s">
        <v>38</v>
      </c>
      <c r="D61" s="66">
        <v>120</v>
      </c>
      <c r="E61" s="66"/>
      <c r="F61" s="27">
        <v>300000</v>
      </c>
      <c r="G61" s="27">
        <v>300000</v>
      </c>
      <c r="H61" s="27">
        <v>300000</v>
      </c>
      <c r="I61" s="27"/>
      <c r="K61" s="46">
        <v>2</v>
      </c>
      <c r="L61" s="46">
        <v>121</v>
      </c>
      <c r="M61" s="11" t="s">
        <v>197</v>
      </c>
    </row>
    <row r="62" spans="1:13" ht="30" x14ac:dyDescent="0.25">
      <c r="B62" s="24" t="s">
        <v>39</v>
      </c>
      <c r="C62" s="25" t="s">
        <v>40</v>
      </c>
      <c r="D62" s="66">
        <v>130</v>
      </c>
      <c r="E62" s="66"/>
      <c r="F62" s="27">
        <f>SUM(F63:F64)</f>
        <v>38035936.859999999</v>
      </c>
      <c r="G62" s="27">
        <f t="shared" ref="G62:I62" si="0">SUM(G63:G64)</f>
        <v>34223900</v>
      </c>
      <c r="H62" s="27">
        <f t="shared" si="0"/>
        <v>34223900</v>
      </c>
      <c r="I62" s="27">
        <f t="shared" si="0"/>
        <v>0</v>
      </c>
      <c r="K62" s="47"/>
      <c r="L62" s="48"/>
    </row>
    <row r="63" spans="1:13" ht="74.25" customHeight="1" x14ac:dyDescent="0.25">
      <c r="B63" s="24" t="s">
        <v>41</v>
      </c>
      <c r="C63" s="25" t="s">
        <v>42</v>
      </c>
      <c r="D63" s="66">
        <v>130</v>
      </c>
      <c r="E63" s="66"/>
      <c r="F63" s="27">
        <f>30757120+19300+928.67+2600+19800+78700+506060+56351.04</f>
        <v>31440859.710000001</v>
      </c>
      <c r="G63" s="27">
        <v>30740900</v>
      </c>
      <c r="H63" s="27">
        <v>30740900</v>
      </c>
      <c r="I63" s="27"/>
      <c r="K63" s="48">
        <v>4</v>
      </c>
      <c r="L63" s="48">
        <v>131</v>
      </c>
      <c r="M63" s="11" t="s">
        <v>198</v>
      </c>
    </row>
    <row r="64" spans="1:13" ht="45" x14ac:dyDescent="0.25">
      <c r="B64" s="24" t="s">
        <v>199</v>
      </c>
      <c r="C64" s="25" t="s">
        <v>200</v>
      </c>
      <c r="D64" s="66">
        <v>130</v>
      </c>
      <c r="E64" s="66"/>
      <c r="F64" s="27">
        <f>3292277.15+500000+2800000+2800</f>
        <v>6595077.1500000004</v>
      </c>
      <c r="G64" s="27">
        <v>3483000</v>
      </c>
      <c r="H64" s="27">
        <v>3483000</v>
      </c>
      <c r="I64" s="27"/>
      <c r="K64" s="48">
        <v>2</v>
      </c>
      <c r="L64" s="48" t="s">
        <v>201</v>
      </c>
      <c r="M64" s="11" t="s">
        <v>202</v>
      </c>
    </row>
    <row r="65" spans="1:13" ht="32.25" customHeight="1" x14ac:dyDescent="0.25">
      <c r="B65" s="24" t="s">
        <v>43</v>
      </c>
      <c r="C65" s="25" t="s">
        <v>44</v>
      </c>
      <c r="D65" s="66">
        <v>140</v>
      </c>
      <c r="E65" s="66"/>
      <c r="F65" s="27"/>
      <c r="G65" s="27"/>
      <c r="H65" s="27"/>
      <c r="I65" s="27"/>
      <c r="K65" s="48">
        <v>2</v>
      </c>
      <c r="L65" s="48" t="s">
        <v>203</v>
      </c>
      <c r="M65" s="11" t="s">
        <v>204</v>
      </c>
    </row>
    <row r="66" spans="1:13" x14ac:dyDescent="0.25">
      <c r="B66" s="24" t="s">
        <v>45</v>
      </c>
      <c r="C66" s="25" t="s">
        <v>46</v>
      </c>
      <c r="D66" s="66">
        <v>150</v>
      </c>
      <c r="E66" s="66"/>
      <c r="F66" s="27">
        <f>F67+F69</f>
        <v>3087146.83</v>
      </c>
      <c r="G66" s="27">
        <f>SUM(G69:G69)</f>
        <v>0</v>
      </c>
      <c r="H66" s="27">
        <f>SUM(H69:H69)</f>
        <v>0</v>
      </c>
      <c r="I66" s="27">
        <f>SUM(I69:I69)</f>
        <v>0</v>
      </c>
      <c r="K66" s="48"/>
      <c r="L66" s="48"/>
    </row>
    <row r="67" spans="1:13" ht="30" x14ac:dyDescent="0.25">
      <c r="B67" s="24" t="s">
        <v>50</v>
      </c>
      <c r="C67" s="25" t="s">
        <v>206</v>
      </c>
      <c r="D67" s="66">
        <v>150</v>
      </c>
      <c r="E67" s="66"/>
      <c r="F67" s="27">
        <f>37500+44171.27+20053+938.99+283.57</f>
        <v>102946.83</v>
      </c>
      <c r="G67" s="27"/>
      <c r="H67" s="27"/>
      <c r="I67" s="27"/>
      <c r="K67" s="48">
        <v>5</v>
      </c>
      <c r="L67" s="48" t="s">
        <v>208</v>
      </c>
      <c r="M67" s="11" t="s">
        <v>209</v>
      </c>
    </row>
    <row r="68" spans="1:13" ht="30" x14ac:dyDescent="0.25">
      <c r="B68" s="24" t="s">
        <v>52</v>
      </c>
      <c r="C68" s="25" t="s">
        <v>293</v>
      </c>
      <c r="D68" s="66">
        <v>150</v>
      </c>
      <c r="E68" s="66"/>
      <c r="F68" s="27"/>
      <c r="G68" s="27"/>
      <c r="H68" s="27"/>
      <c r="I68" s="27"/>
      <c r="K68" s="48">
        <v>6</v>
      </c>
      <c r="L68" s="48"/>
    </row>
    <row r="69" spans="1:13" ht="46.5" customHeight="1" x14ac:dyDescent="0.25">
      <c r="B69" s="24" t="s">
        <v>296</v>
      </c>
      <c r="C69" s="25" t="s">
        <v>297</v>
      </c>
      <c r="D69" s="66">
        <v>150</v>
      </c>
      <c r="E69" s="66"/>
      <c r="F69" s="27">
        <v>2984200</v>
      </c>
      <c r="G69" s="27"/>
      <c r="H69" s="27"/>
      <c r="I69" s="27"/>
      <c r="K69" s="48">
        <v>2</v>
      </c>
      <c r="L69" s="48">
        <v>155</v>
      </c>
      <c r="M69" s="11" t="s">
        <v>207</v>
      </c>
    </row>
    <row r="70" spans="1:13" x14ac:dyDescent="0.25">
      <c r="B70" s="24" t="s">
        <v>48</v>
      </c>
      <c r="C70" s="25" t="s">
        <v>49</v>
      </c>
      <c r="D70" s="66">
        <v>180</v>
      </c>
      <c r="E70" s="66"/>
      <c r="F70" s="27">
        <f>SUM(F71:F71)</f>
        <v>0</v>
      </c>
      <c r="G70" s="27">
        <f>SUM(G71:G71)</f>
        <v>0</v>
      </c>
      <c r="H70" s="27">
        <f>SUM(H71:H71)</f>
        <v>0</v>
      </c>
      <c r="I70" s="27">
        <f>SUM(I71:I71)</f>
        <v>0</v>
      </c>
      <c r="K70" s="48"/>
      <c r="L70" s="48"/>
    </row>
    <row r="71" spans="1:13" ht="30" x14ac:dyDescent="0.25">
      <c r="B71" s="24" t="s">
        <v>298</v>
      </c>
      <c r="C71" s="25" t="s">
        <v>51</v>
      </c>
      <c r="D71" s="66">
        <v>180</v>
      </c>
      <c r="E71" s="66"/>
      <c r="F71" s="27"/>
      <c r="G71" s="27"/>
      <c r="H71" s="27"/>
      <c r="I71" s="27"/>
      <c r="K71" s="48">
        <v>5</v>
      </c>
      <c r="L71" s="48" t="s">
        <v>208</v>
      </c>
      <c r="M71" s="11" t="s">
        <v>209</v>
      </c>
    </row>
    <row r="72" spans="1:13" ht="15" customHeight="1" x14ac:dyDescent="0.25">
      <c r="B72" s="24" t="s">
        <v>54</v>
      </c>
      <c r="C72" s="25" t="s">
        <v>55</v>
      </c>
      <c r="D72" s="66"/>
      <c r="E72" s="66"/>
      <c r="F72" s="27">
        <f>SUM(F73:F74)</f>
        <v>0</v>
      </c>
      <c r="G72" s="27">
        <f t="shared" ref="G72:I72" si="1">SUM(G73:G74)</f>
        <v>0</v>
      </c>
      <c r="H72" s="27">
        <f t="shared" si="1"/>
        <v>0</v>
      </c>
      <c r="I72" s="27">
        <f t="shared" si="1"/>
        <v>0</v>
      </c>
      <c r="K72" s="48"/>
      <c r="L72" s="48"/>
    </row>
    <row r="73" spans="1:13" ht="60" x14ac:dyDescent="0.25">
      <c r="B73" s="24" t="s">
        <v>205</v>
      </c>
      <c r="C73" s="25" t="s">
        <v>210</v>
      </c>
      <c r="D73" s="66">
        <v>410</v>
      </c>
      <c r="E73" s="66"/>
      <c r="F73" s="27"/>
      <c r="G73" s="27"/>
      <c r="H73" s="27"/>
      <c r="I73" s="27"/>
      <c r="K73" s="48">
        <v>2</v>
      </c>
      <c r="L73" s="48">
        <v>410</v>
      </c>
      <c r="M73" t="s">
        <v>211</v>
      </c>
    </row>
    <row r="74" spans="1:13" ht="45" x14ac:dyDescent="0.25">
      <c r="B74" s="24" t="s">
        <v>199</v>
      </c>
      <c r="C74" s="25" t="s">
        <v>212</v>
      </c>
      <c r="D74" s="66">
        <v>440</v>
      </c>
      <c r="E74" s="66"/>
      <c r="F74" s="27"/>
      <c r="G74" s="27"/>
      <c r="H74" s="27"/>
      <c r="I74" s="27"/>
      <c r="K74" s="48">
        <v>2</v>
      </c>
      <c r="L74" s="48" t="s">
        <v>213</v>
      </c>
      <c r="M74" s="11" t="s">
        <v>214</v>
      </c>
    </row>
    <row r="75" spans="1:13" x14ac:dyDescent="0.25">
      <c r="B75" s="24" t="s">
        <v>56</v>
      </c>
      <c r="C75" s="25" t="s">
        <v>57</v>
      </c>
      <c r="D75" s="66" t="s">
        <v>32</v>
      </c>
      <c r="E75" s="66"/>
      <c r="F75" s="27"/>
      <c r="G75" s="27"/>
      <c r="H75" s="27"/>
      <c r="I75" s="27"/>
      <c r="K75" s="48" t="s">
        <v>215</v>
      </c>
      <c r="L75" s="48"/>
      <c r="M75" s="49" t="s">
        <v>216</v>
      </c>
    </row>
    <row r="76" spans="1:13" ht="58.5" customHeight="1" x14ac:dyDescent="0.25">
      <c r="B76" s="24" t="s">
        <v>58</v>
      </c>
      <c r="C76" s="25" t="s">
        <v>59</v>
      </c>
      <c r="D76" s="66">
        <v>510</v>
      </c>
      <c r="E76" s="66"/>
      <c r="F76" s="27"/>
      <c r="G76" s="27"/>
      <c r="H76" s="27"/>
      <c r="I76" s="50" t="s">
        <v>32</v>
      </c>
      <c r="K76" s="48" t="s">
        <v>215</v>
      </c>
      <c r="L76" s="48"/>
      <c r="M76" s="11" t="s">
        <v>217</v>
      </c>
    </row>
    <row r="77" spans="1:13" s="33" customFormat="1" ht="14.25" x14ac:dyDescent="0.2">
      <c r="A77" s="28"/>
      <c r="B77" s="29" t="s">
        <v>60</v>
      </c>
      <c r="C77" s="30" t="s">
        <v>61</v>
      </c>
      <c r="D77" s="31" t="s">
        <v>32</v>
      </c>
      <c r="E77" s="31"/>
      <c r="F77" s="32">
        <f>SUM(F78,F97,F110,F120,F133,F137,F157)</f>
        <v>41590600.350000001</v>
      </c>
      <c r="G77" s="32">
        <f t="shared" ref="G77:I77" si="2">SUM(G78,G97,G110,G120,G133,G137,G157)</f>
        <v>34523900</v>
      </c>
      <c r="H77" s="32">
        <f t="shared" si="2"/>
        <v>34523900</v>
      </c>
      <c r="I77" s="32">
        <f t="shared" si="2"/>
        <v>0</v>
      </c>
      <c r="K77" s="51"/>
      <c r="L77" s="51"/>
      <c r="M77" s="45"/>
    </row>
    <row r="78" spans="1:13" ht="30" x14ac:dyDescent="0.25">
      <c r="B78" s="24" t="s">
        <v>62</v>
      </c>
      <c r="C78" s="25" t="s">
        <v>63</v>
      </c>
      <c r="D78" s="66" t="s">
        <v>32</v>
      </c>
      <c r="E78" s="66"/>
      <c r="F78" s="27">
        <f>SUM(F79,F83,F86,F89)</f>
        <v>32121322.559999999</v>
      </c>
      <c r="G78" s="27">
        <f t="shared" ref="G78:H78" si="3">SUM(G79,G83,G86,G89)</f>
        <v>29854600</v>
      </c>
      <c r="H78" s="27">
        <f t="shared" si="3"/>
        <v>29854600</v>
      </c>
      <c r="I78" s="27"/>
      <c r="K78" s="48"/>
      <c r="L78" s="48"/>
    </row>
    <row r="79" spans="1:13" ht="30" x14ac:dyDescent="0.25">
      <c r="B79" s="24" t="s">
        <v>64</v>
      </c>
      <c r="C79" s="25" t="s">
        <v>65</v>
      </c>
      <c r="D79" s="66">
        <v>111</v>
      </c>
      <c r="E79" s="66"/>
      <c r="F79" s="27">
        <f>SUM(F80:F82)</f>
        <v>24626938.989999998</v>
      </c>
      <c r="G79" s="27">
        <f t="shared" ref="G79:H79" si="4">SUM(G80:G82)</f>
        <v>22886000</v>
      </c>
      <c r="H79" s="27">
        <f t="shared" si="4"/>
        <v>22886000</v>
      </c>
      <c r="I79" s="50" t="s">
        <v>32</v>
      </c>
      <c r="K79" s="48"/>
      <c r="L79" s="48"/>
    </row>
    <row r="80" spans="1:13" ht="79.5" customHeight="1" x14ac:dyDescent="0.25">
      <c r="B80" s="35" t="s">
        <v>218</v>
      </c>
      <c r="C80" s="25" t="s">
        <v>219</v>
      </c>
      <c r="D80" s="66">
        <v>111</v>
      </c>
      <c r="E80" s="66"/>
      <c r="F80" s="27">
        <v>21386000</v>
      </c>
      <c r="G80" s="27">
        <v>21386000</v>
      </c>
      <c r="H80" s="27">
        <v>21386000</v>
      </c>
      <c r="I80" s="50" t="s">
        <v>32</v>
      </c>
      <c r="K80" s="48">
        <v>4</v>
      </c>
      <c r="L80" s="48" t="s">
        <v>220</v>
      </c>
      <c r="M80" s="11" t="s">
        <v>221</v>
      </c>
    </row>
    <row r="81" spans="2:13" ht="45" x14ac:dyDescent="0.25">
      <c r="B81" s="24" t="s">
        <v>222</v>
      </c>
      <c r="C81" s="25" t="s">
        <v>223</v>
      </c>
      <c r="D81" s="66">
        <v>111</v>
      </c>
      <c r="E81" s="66"/>
      <c r="F81" s="27">
        <f>1500000+1740000</f>
        <v>3240000</v>
      </c>
      <c r="G81" s="27">
        <v>1500000</v>
      </c>
      <c r="H81" s="27">
        <v>1500000</v>
      </c>
      <c r="I81" s="50" t="s">
        <v>32</v>
      </c>
      <c r="K81" s="48">
        <v>2</v>
      </c>
      <c r="L81" s="48" t="s">
        <v>220</v>
      </c>
      <c r="M81" s="11" t="s">
        <v>221</v>
      </c>
    </row>
    <row r="82" spans="2:13" x14ac:dyDescent="0.25">
      <c r="B82" s="24" t="s">
        <v>224</v>
      </c>
      <c r="C82" s="25" t="s">
        <v>225</v>
      </c>
      <c r="D82" s="66">
        <v>111</v>
      </c>
      <c r="E82" s="66"/>
      <c r="F82" s="27">
        <v>938.99</v>
      </c>
      <c r="G82" s="27"/>
      <c r="H82" s="27"/>
      <c r="I82" s="50" t="s">
        <v>32</v>
      </c>
      <c r="K82" s="48">
        <v>5</v>
      </c>
      <c r="L82" s="48" t="s">
        <v>220</v>
      </c>
      <c r="M82" s="11" t="s">
        <v>221</v>
      </c>
    </row>
    <row r="83" spans="2:13" ht="30" x14ac:dyDescent="0.25">
      <c r="B83" s="24" t="s">
        <v>67</v>
      </c>
      <c r="C83" s="25" t="s">
        <v>68</v>
      </c>
      <c r="D83" s="66">
        <v>112</v>
      </c>
      <c r="E83" s="66"/>
      <c r="F83" s="27">
        <f>SUM(F84:F85)</f>
        <v>50000</v>
      </c>
      <c r="G83" s="27">
        <f t="shared" ref="G83:H83" si="5">SUM(G84:G85)</f>
        <v>50000</v>
      </c>
      <c r="H83" s="27">
        <f t="shared" si="5"/>
        <v>50000</v>
      </c>
      <c r="I83" s="50" t="s">
        <v>32</v>
      </c>
      <c r="K83" s="48"/>
      <c r="L83" s="48"/>
    </row>
    <row r="84" spans="2:13" ht="77.25" customHeight="1" x14ac:dyDescent="0.25">
      <c r="B84" s="35" t="s">
        <v>218</v>
      </c>
      <c r="C84" s="25" t="s">
        <v>226</v>
      </c>
      <c r="D84" s="66">
        <v>112</v>
      </c>
      <c r="E84" s="66"/>
      <c r="F84" s="27"/>
      <c r="G84" s="27"/>
      <c r="H84" s="27"/>
      <c r="I84" s="50" t="s">
        <v>32</v>
      </c>
      <c r="K84" s="48">
        <v>4</v>
      </c>
      <c r="L84" s="48" t="s">
        <v>227</v>
      </c>
      <c r="M84" s="11" t="s">
        <v>228</v>
      </c>
    </row>
    <row r="85" spans="2:13" ht="45" x14ac:dyDescent="0.25">
      <c r="B85" s="24" t="s">
        <v>222</v>
      </c>
      <c r="C85" s="25" t="s">
        <v>229</v>
      </c>
      <c r="D85" s="66">
        <v>112</v>
      </c>
      <c r="E85" s="66"/>
      <c r="F85" s="27">
        <v>50000</v>
      </c>
      <c r="G85" s="27">
        <v>50000</v>
      </c>
      <c r="H85" s="27">
        <v>50000</v>
      </c>
      <c r="I85" s="50" t="s">
        <v>32</v>
      </c>
      <c r="K85" s="48">
        <v>2</v>
      </c>
      <c r="L85" s="48" t="s">
        <v>227</v>
      </c>
      <c r="M85" s="11" t="s">
        <v>228</v>
      </c>
    </row>
    <row r="86" spans="2:13" ht="46.5" customHeight="1" x14ac:dyDescent="0.25">
      <c r="B86" s="24" t="s">
        <v>69</v>
      </c>
      <c r="C86" s="25" t="s">
        <v>70</v>
      </c>
      <c r="D86" s="66">
        <v>113</v>
      </c>
      <c r="E86" s="66"/>
      <c r="F86" s="27">
        <f>SUM(F87:F88)</f>
        <v>0</v>
      </c>
      <c r="G86" s="27">
        <f t="shared" ref="G86:H86" si="6">SUM(G87:G88)</f>
        <v>0</v>
      </c>
      <c r="H86" s="27">
        <f t="shared" si="6"/>
        <v>0</v>
      </c>
      <c r="I86" s="50" t="s">
        <v>32</v>
      </c>
      <c r="K86" s="48"/>
      <c r="L86" s="48"/>
    </row>
    <row r="87" spans="2:13" ht="76.5" customHeight="1" x14ac:dyDescent="0.25">
      <c r="B87" s="35" t="s">
        <v>218</v>
      </c>
      <c r="C87" s="25" t="s">
        <v>230</v>
      </c>
      <c r="D87" s="66">
        <v>113</v>
      </c>
      <c r="E87" s="66"/>
      <c r="F87" s="27"/>
      <c r="G87" s="27"/>
      <c r="H87" s="27"/>
      <c r="I87" s="50" t="s">
        <v>32</v>
      </c>
      <c r="K87" s="48">
        <v>4</v>
      </c>
      <c r="L87" s="48">
        <v>226</v>
      </c>
      <c r="M87" s="11" t="s">
        <v>231</v>
      </c>
    </row>
    <row r="88" spans="2:13" ht="45" x14ac:dyDescent="0.25">
      <c r="B88" s="24" t="s">
        <v>222</v>
      </c>
      <c r="C88" s="25" t="s">
        <v>232</v>
      </c>
      <c r="D88" s="66">
        <v>113</v>
      </c>
      <c r="E88" s="66"/>
      <c r="F88" s="27"/>
      <c r="G88" s="27"/>
      <c r="H88" s="27"/>
      <c r="I88" s="50" t="s">
        <v>32</v>
      </c>
      <c r="K88" s="48">
        <v>2</v>
      </c>
      <c r="L88" s="48">
        <v>226</v>
      </c>
      <c r="M88" s="11" t="s">
        <v>231</v>
      </c>
    </row>
    <row r="89" spans="2:13" ht="58.5" customHeight="1" x14ac:dyDescent="0.25">
      <c r="B89" s="24" t="s">
        <v>71</v>
      </c>
      <c r="C89" s="25" t="s">
        <v>72</v>
      </c>
      <c r="D89" s="66">
        <v>119</v>
      </c>
      <c r="E89" s="66"/>
      <c r="F89" s="27">
        <f>SUM(F90,F94)</f>
        <v>7444383.5700000003</v>
      </c>
      <c r="G89" s="27">
        <f t="shared" ref="G89:H89" si="7">SUM(G90,G94)</f>
        <v>6918600</v>
      </c>
      <c r="H89" s="27">
        <f t="shared" si="7"/>
        <v>6918600</v>
      </c>
      <c r="I89" s="50" t="s">
        <v>32</v>
      </c>
      <c r="K89" s="48"/>
      <c r="L89" s="48"/>
    </row>
    <row r="90" spans="2:13" ht="30" x14ac:dyDescent="0.25">
      <c r="B90" s="24" t="s">
        <v>73</v>
      </c>
      <c r="C90" s="25" t="s">
        <v>74</v>
      </c>
      <c r="D90" s="66">
        <v>119</v>
      </c>
      <c r="E90" s="66"/>
      <c r="F90" s="27">
        <f>SUM(F91:F93)</f>
        <v>7444383.5700000003</v>
      </c>
      <c r="G90" s="27">
        <f t="shared" ref="G90:H90" si="8">SUM(G91:G93)</f>
        <v>6918600</v>
      </c>
      <c r="H90" s="27">
        <f t="shared" si="8"/>
        <v>6918600</v>
      </c>
      <c r="I90" s="50" t="s">
        <v>32</v>
      </c>
      <c r="K90" s="48"/>
      <c r="L90" s="48"/>
    </row>
    <row r="91" spans="2:13" ht="91.5" customHeight="1" x14ac:dyDescent="0.25">
      <c r="B91" s="35" t="s">
        <v>233</v>
      </c>
      <c r="C91" s="25"/>
      <c r="D91" s="66">
        <v>119</v>
      </c>
      <c r="E91" s="66"/>
      <c r="F91" s="27">
        <v>6458600</v>
      </c>
      <c r="G91" s="27">
        <v>6458600</v>
      </c>
      <c r="H91" s="27">
        <v>6458600</v>
      </c>
      <c r="I91" s="50" t="s">
        <v>32</v>
      </c>
      <c r="K91" s="48">
        <v>4</v>
      </c>
      <c r="L91" s="52">
        <v>213</v>
      </c>
      <c r="M91" s="11" t="s">
        <v>234</v>
      </c>
    </row>
    <row r="92" spans="2:13" ht="45" x14ac:dyDescent="0.25">
      <c r="B92" s="24" t="s">
        <v>235</v>
      </c>
      <c r="C92" s="25"/>
      <c r="D92" s="66">
        <v>119</v>
      </c>
      <c r="E92" s="66"/>
      <c r="F92" s="27">
        <f>460000+525500</f>
        <v>985500</v>
      </c>
      <c r="G92" s="27">
        <v>460000</v>
      </c>
      <c r="H92" s="27">
        <v>460000</v>
      </c>
      <c r="I92" s="50" t="s">
        <v>32</v>
      </c>
      <c r="K92" s="48">
        <v>2</v>
      </c>
      <c r="L92" s="52">
        <v>213</v>
      </c>
      <c r="M92" s="11" t="s">
        <v>234</v>
      </c>
    </row>
    <row r="93" spans="2:13" x14ac:dyDescent="0.25">
      <c r="B93" s="24" t="s">
        <v>236</v>
      </c>
      <c r="C93" s="25"/>
      <c r="D93" s="66">
        <v>119</v>
      </c>
      <c r="E93" s="66"/>
      <c r="F93" s="27">
        <v>283.57</v>
      </c>
      <c r="G93" s="27"/>
      <c r="H93" s="27"/>
      <c r="I93" s="50" t="s">
        <v>32</v>
      </c>
      <c r="K93" s="48">
        <v>5</v>
      </c>
      <c r="L93" s="48">
        <v>213</v>
      </c>
      <c r="M93" s="11" t="s">
        <v>234</v>
      </c>
    </row>
    <row r="94" spans="2:13" x14ac:dyDescent="0.25">
      <c r="B94" s="24" t="s">
        <v>76</v>
      </c>
      <c r="C94" s="25" t="s">
        <v>77</v>
      </c>
      <c r="D94" s="66">
        <v>119</v>
      </c>
      <c r="E94" s="66"/>
      <c r="F94" s="27">
        <f>SUM(F95:F96)</f>
        <v>0</v>
      </c>
      <c r="G94" s="27">
        <f t="shared" ref="G94:H94" si="9">SUM(G95:G96)</f>
        <v>0</v>
      </c>
      <c r="H94" s="27">
        <f t="shared" si="9"/>
        <v>0</v>
      </c>
      <c r="I94" s="50" t="s">
        <v>32</v>
      </c>
      <c r="J94" s="43"/>
      <c r="K94" s="48"/>
      <c r="L94" s="48"/>
    </row>
    <row r="95" spans="2:13" ht="92.25" customHeight="1" x14ac:dyDescent="0.25">
      <c r="B95" s="35" t="s">
        <v>233</v>
      </c>
      <c r="C95" s="25"/>
      <c r="D95" s="66">
        <v>119</v>
      </c>
      <c r="E95" s="66"/>
      <c r="F95" s="27"/>
      <c r="G95" s="27"/>
      <c r="H95" s="27"/>
      <c r="I95" s="50"/>
      <c r="K95" s="48">
        <v>4</v>
      </c>
      <c r="L95" s="52" t="s">
        <v>237</v>
      </c>
      <c r="M95" s="11" t="s">
        <v>238</v>
      </c>
    </row>
    <row r="96" spans="2:13" ht="45" x14ac:dyDescent="0.25">
      <c r="B96" s="24" t="s">
        <v>235</v>
      </c>
      <c r="C96" s="25"/>
      <c r="D96" s="66">
        <v>119</v>
      </c>
      <c r="E96" s="66"/>
      <c r="F96" s="27"/>
      <c r="G96" s="27"/>
      <c r="H96" s="27"/>
      <c r="I96" s="50"/>
      <c r="K96" s="48">
        <v>2</v>
      </c>
      <c r="L96" s="52" t="s">
        <v>237</v>
      </c>
      <c r="M96" s="11" t="s">
        <v>238</v>
      </c>
    </row>
    <row r="97" spans="2:13" x14ac:dyDescent="0.25">
      <c r="B97" s="24" t="s">
        <v>78</v>
      </c>
      <c r="C97" s="25" t="s">
        <v>79</v>
      </c>
      <c r="D97" s="66">
        <v>300</v>
      </c>
      <c r="E97" s="66"/>
      <c r="F97" s="27">
        <f>SUM(F98,F104,F106,F108)</f>
        <v>0</v>
      </c>
      <c r="G97" s="27">
        <f t="shared" ref="G97:H97" si="10">SUM(G98,G104,G106,G108)</f>
        <v>0</v>
      </c>
      <c r="H97" s="27">
        <f t="shared" si="10"/>
        <v>0</v>
      </c>
      <c r="I97" s="50" t="s">
        <v>32</v>
      </c>
      <c r="K97" s="48"/>
      <c r="L97" s="48"/>
    </row>
    <row r="98" spans="2:13" ht="45" x14ac:dyDescent="0.25">
      <c r="B98" s="24" t="s">
        <v>80</v>
      </c>
      <c r="C98" s="25" t="s">
        <v>81</v>
      </c>
      <c r="D98" s="66">
        <v>320</v>
      </c>
      <c r="E98" s="66"/>
      <c r="F98" s="27">
        <f>SUM(F99,F102)</f>
        <v>0</v>
      </c>
      <c r="G98" s="27">
        <f t="shared" ref="G98:H98" si="11">SUM(G99,G102)</f>
        <v>0</v>
      </c>
      <c r="H98" s="27">
        <f t="shared" si="11"/>
        <v>0</v>
      </c>
      <c r="I98" s="50" t="s">
        <v>32</v>
      </c>
      <c r="K98" s="48"/>
      <c r="L98" s="48"/>
    </row>
    <row r="99" spans="2:13" ht="60" x14ac:dyDescent="0.25">
      <c r="B99" s="24" t="s">
        <v>82</v>
      </c>
      <c r="C99" s="25" t="s">
        <v>83</v>
      </c>
      <c r="D99" s="66">
        <v>321</v>
      </c>
      <c r="E99" s="66"/>
      <c r="F99" s="27">
        <f>SUM(F100:F101)</f>
        <v>0</v>
      </c>
      <c r="G99" s="27">
        <f t="shared" ref="G99:H99" si="12">SUM(G100:G101)</f>
        <v>0</v>
      </c>
      <c r="H99" s="27">
        <f t="shared" si="12"/>
        <v>0</v>
      </c>
      <c r="I99" s="50" t="s">
        <v>32</v>
      </c>
      <c r="K99" s="48"/>
      <c r="L99" s="48"/>
    </row>
    <row r="100" spans="2:13" ht="91.5" customHeight="1" x14ac:dyDescent="0.25">
      <c r="B100" s="35" t="s">
        <v>233</v>
      </c>
      <c r="C100" s="25"/>
      <c r="D100" s="66">
        <v>321</v>
      </c>
      <c r="E100" s="66"/>
      <c r="F100" s="27"/>
      <c r="G100" s="27"/>
      <c r="H100" s="27"/>
      <c r="I100" s="50" t="s">
        <v>32</v>
      </c>
      <c r="K100" s="48">
        <v>4</v>
      </c>
      <c r="L100" s="48" t="s">
        <v>239</v>
      </c>
      <c r="M100" s="11" t="s">
        <v>240</v>
      </c>
    </row>
    <row r="101" spans="2:13" ht="45" x14ac:dyDescent="0.25">
      <c r="B101" s="24" t="s">
        <v>235</v>
      </c>
      <c r="C101" s="25"/>
      <c r="D101" s="66">
        <v>321</v>
      </c>
      <c r="E101" s="66"/>
      <c r="F101" s="27"/>
      <c r="G101" s="27"/>
      <c r="H101" s="27"/>
      <c r="I101" s="50" t="s">
        <v>32</v>
      </c>
      <c r="K101" s="48">
        <v>2</v>
      </c>
      <c r="L101" s="48" t="s">
        <v>241</v>
      </c>
      <c r="M101" s="11" t="s">
        <v>242</v>
      </c>
    </row>
    <row r="102" spans="2:13" ht="30" x14ac:dyDescent="0.25">
      <c r="B102" s="24" t="s">
        <v>243</v>
      </c>
      <c r="C102" s="25" t="s">
        <v>244</v>
      </c>
      <c r="D102" s="66">
        <v>323</v>
      </c>
      <c r="E102" s="66"/>
      <c r="F102" s="27">
        <f>SUM(F103)</f>
        <v>0</v>
      </c>
      <c r="G102" s="27">
        <f t="shared" ref="G102:H102" si="13">SUM(G103)</f>
        <v>0</v>
      </c>
      <c r="H102" s="27">
        <f t="shared" si="13"/>
        <v>0</v>
      </c>
      <c r="I102" s="50"/>
      <c r="K102" s="48"/>
      <c r="L102" s="48"/>
    </row>
    <row r="103" spans="2:13" ht="31.5" customHeight="1" x14ac:dyDescent="0.25">
      <c r="B103" s="35" t="s">
        <v>245</v>
      </c>
      <c r="C103" s="25"/>
      <c r="D103" s="66">
        <v>323</v>
      </c>
      <c r="E103" s="66"/>
      <c r="F103" s="27"/>
      <c r="G103" s="27"/>
      <c r="H103" s="27"/>
      <c r="I103" s="50"/>
      <c r="K103" s="48">
        <v>5</v>
      </c>
      <c r="L103" s="48" t="s">
        <v>246</v>
      </c>
      <c r="M103" s="11" t="s">
        <v>247</v>
      </c>
    </row>
    <row r="104" spans="2:13" x14ac:dyDescent="0.25">
      <c r="B104" s="24" t="s">
        <v>84</v>
      </c>
      <c r="C104" s="25" t="s">
        <v>85</v>
      </c>
      <c r="D104" s="66">
        <v>340</v>
      </c>
      <c r="E104" s="66"/>
      <c r="F104" s="27">
        <f>SUM(F105)</f>
        <v>0</v>
      </c>
      <c r="G104" s="27">
        <f t="shared" ref="G104:H104" si="14">SUM(G105)</f>
        <v>0</v>
      </c>
      <c r="H104" s="27">
        <f t="shared" si="14"/>
        <v>0</v>
      </c>
      <c r="I104" s="50" t="s">
        <v>32</v>
      </c>
      <c r="K104" s="48"/>
      <c r="L104" s="48"/>
    </row>
    <row r="105" spans="2:13" ht="30" customHeight="1" x14ac:dyDescent="0.25">
      <c r="B105" s="35" t="s">
        <v>245</v>
      </c>
      <c r="C105" s="25" t="s">
        <v>248</v>
      </c>
      <c r="D105" s="66">
        <v>340</v>
      </c>
      <c r="E105" s="66"/>
      <c r="F105" s="27"/>
      <c r="G105" s="27"/>
      <c r="H105" s="27"/>
      <c r="I105" s="50" t="s">
        <v>32</v>
      </c>
      <c r="K105" s="48">
        <v>5</v>
      </c>
      <c r="L105" s="48">
        <v>296</v>
      </c>
      <c r="M105" s="11" t="s">
        <v>249</v>
      </c>
    </row>
    <row r="106" spans="2:13" ht="89.25" hidden="1" customHeight="1" x14ac:dyDescent="0.25">
      <c r="B106" s="24" t="s">
        <v>86</v>
      </c>
      <c r="C106" s="25" t="s">
        <v>87</v>
      </c>
      <c r="D106" s="66">
        <v>350</v>
      </c>
      <c r="E106" s="66"/>
      <c r="F106" s="27">
        <f>SUM(F107)</f>
        <v>0</v>
      </c>
      <c r="G106" s="27">
        <f t="shared" ref="G106:H106" si="15">SUM(G107)</f>
        <v>0</v>
      </c>
      <c r="H106" s="27">
        <f t="shared" si="15"/>
        <v>0</v>
      </c>
      <c r="I106" s="50" t="s">
        <v>32</v>
      </c>
      <c r="J106" t="s">
        <v>250</v>
      </c>
      <c r="K106" s="48"/>
      <c r="L106" s="48"/>
    </row>
    <row r="107" spans="2:13" ht="30" hidden="1" customHeight="1" x14ac:dyDescent="0.25">
      <c r="B107" s="35" t="s">
        <v>66</v>
      </c>
      <c r="C107" s="25"/>
      <c r="D107" s="66"/>
      <c r="E107" s="66"/>
      <c r="F107" s="27"/>
      <c r="G107" s="27"/>
      <c r="H107" s="27"/>
      <c r="I107" s="50" t="s">
        <v>32</v>
      </c>
      <c r="K107" s="48"/>
      <c r="L107" s="48"/>
    </row>
    <row r="108" spans="2:13" ht="30.75" hidden="1" customHeight="1" x14ac:dyDescent="0.25">
      <c r="B108" s="24" t="s">
        <v>88</v>
      </c>
      <c r="C108" s="25" t="s">
        <v>89</v>
      </c>
      <c r="D108" s="66">
        <v>360</v>
      </c>
      <c r="E108" s="66"/>
      <c r="F108" s="27">
        <f>SUM(F109)</f>
        <v>0</v>
      </c>
      <c r="G108" s="27">
        <f t="shared" ref="G108:H108" si="16">SUM(G109)</f>
        <v>0</v>
      </c>
      <c r="H108" s="27">
        <f t="shared" si="16"/>
        <v>0</v>
      </c>
      <c r="I108" s="50" t="s">
        <v>32</v>
      </c>
      <c r="J108" t="s">
        <v>250</v>
      </c>
      <c r="K108" s="48"/>
      <c r="L108" s="48"/>
    </row>
    <row r="109" spans="2:13" ht="30" hidden="1" customHeight="1" x14ac:dyDescent="0.25">
      <c r="B109" s="35" t="s">
        <v>66</v>
      </c>
      <c r="C109" s="25"/>
      <c r="D109" s="66"/>
      <c r="E109" s="66"/>
      <c r="F109" s="27"/>
      <c r="G109" s="27"/>
      <c r="H109" s="27"/>
      <c r="I109" s="50" t="s">
        <v>32</v>
      </c>
      <c r="K109" s="48"/>
      <c r="L109" s="48"/>
    </row>
    <row r="110" spans="2:13" x14ac:dyDescent="0.25">
      <c r="B110" s="24" t="s">
        <v>90</v>
      </c>
      <c r="C110" s="25" t="s">
        <v>91</v>
      </c>
      <c r="D110" s="66">
        <v>850</v>
      </c>
      <c r="E110" s="66"/>
      <c r="F110" s="27">
        <f>SUM(F111,F114,F117)</f>
        <v>1381400</v>
      </c>
      <c r="G110" s="27">
        <f t="shared" ref="G110:H110" si="17">SUM(G111,G114,G117)</f>
        <v>935600</v>
      </c>
      <c r="H110" s="27">
        <f t="shared" si="17"/>
        <v>935600</v>
      </c>
      <c r="I110" s="50" t="s">
        <v>32</v>
      </c>
      <c r="K110" s="48"/>
      <c r="L110" s="48"/>
    </row>
    <row r="111" spans="2:13" ht="45" x14ac:dyDescent="0.25">
      <c r="B111" s="24" t="s">
        <v>92</v>
      </c>
      <c r="C111" s="25" t="s">
        <v>93</v>
      </c>
      <c r="D111" s="66">
        <v>851</v>
      </c>
      <c r="E111" s="66"/>
      <c r="F111" s="27">
        <f>SUM(F112:F113)</f>
        <v>1345800</v>
      </c>
      <c r="G111" s="27">
        <f t="shared" ref="G111:H111" si="18">SUM(G112:G113)</f>
        <v>902600</v>
      </c>
      <c r="H111" s="27">
        <f t="shared" si="18"/>
        <v>902600</v>
      </c>
      <c r="I111" s="50" t="s">
        <v>32</v>
      </c>
      <c r="K111" s="48"/>
      <c r="L111" s="48"/>
    </row>
    <row r="112" spans="2:13" ht="77.25" customHeight="1" x14ac:dyDescent="0.25">
      <c r="B112" s="35" t="s">
        <v>218</v>
      </c>
      <c r="C112" s="25" t="s">
        <v>251</v>
      </c>
      <c r="D112" s="66">
        <v>851</v>
      </c>
      <c r="E112" s="66"/>
      <c r="F112" s="27">
        <f>902600+443200</f>
        <v>1345800</v>
      </c>
      <c r="G112" s="27">
        <v>902600</v>
      </c>
      <c r="H112" s="27">
        <v>902600</v>
      </c>
      <c r="I112" s="50" t="s">
        <v>32</v>
      </c>
      <c r="K112" s="48">
        <v>4</v>
      </c>
      <c r="L112" s="48">
        <v>291</v>
      </c>
      <c r="M112" s="11" t="s">
        <v>252</v>
      </c>
    </row>
    <row r="113" spans="2:13" ht="45" x14ac:dyDescent="0.25">
      <c r="B113" s="24" t="s">
        <v>222</v>
      </c>
      <c r="C113" s="25" t="s">
        <v>253</v>
      </c>
      <c r="D113" s="66">
        <v>851</v>
      </c>
      <c r="E113" s="66"/>
      <c r="F113" s="27"/>
      <c r="G113" s="27"/>
      <c r="H113" s="27"/>
      <c r="I113" s="50" t="s">
        <v>32</v>
      </c>
      <c r="K113" s="48">
        <v>2</v>
      </c>
      <c r="L113" s="48">
        <v>291</v>
      </c>
      <c r="M113" s="11" t="s">
        <v>252</v>
      </c>
    </row>
    <row r="114" spans="2:13" ht="45.75" customHeight="1" x14ac:dyDescent="0.25">
      <c r="B114" s="24" t="s">
        <v>94</v>
      </c>
      <c r="C114" s="25" t="s">
        <v>95</v>
      </c>
      <c r="D114" s="66">
        <v>852</v>
      </c>
      <c r="E114" s="66"/>
      <c r="F114" s="27">
        <f>SUM(F115:F116)</f>
        <v>3000</v>
      </c>
      <c r="G114" s="27">
        <f t="shared" ref="G114:H114" si="19">SUM(G115:G116)</f>
        <v>3000</v>
      </c>
      <c r="H114" s="27">
        <f t="shared" si="19"/>
        <v>3000</v>
      </c>
      <c r="I114" s="50" t="s">
        <v>32</v>
      </c>
      <c r="K114" s="48"/>
      <c r="L114" s="48"/>
    </row>
    <row r="115" spans="2:13" ht="77.25" customHeight="1" x14ac:dyDescent="0.25">
      <c r="B115" s="35" t="s">
        <v>218</v>
      </c>
      <c r="C115" s="25" t="s">
        <v>254</v>
      </c>
      <c r="D115" s="66">
        <v>852</v>
      </c>
      <c r="E115" s="66"/>
      <c r="F115" s="27"/>
      <c r="G115" s="27"/>
      <c r="H115" s="27"/>
      <c r="I115" s="50" t="s">
        <v>32</v>
      </c>
      <c r="K115" s="48">
        <v>4</v>
      </c>
      <c r="L115" s="48">
        <v>291</v>
      </c>
      <c r="M115" s="11" t="s">
        <v>255</v>
      </c>
    </row>
    <row r="116" spans="2:13" ht="45" x14ac:dyDescent="0.25">
      <c r="B116" s="24" t="s">
        <v>222</v>
      </c>
      <c r="C116" s="25" t="s">
        <v>256</v>
      </c>
      <c r="D116" s="66">
        <v>852</v>
      </c>
      <c r="E116" s="66"/>
      <c r="F116" s="27">
        <v>3000</v>
      </c>
      <c r="G116" s="27">
        <v>3000</v>
      </c>
      <c r="H116" s="27">
        <v>3000</v>
      </c>
      <c r="I116" s="50" t="s">
        <v>32</v>
      </c>
      <c r="K116" s="48">
        <v>2</v>
      </c>
      <c r="L116" s="48">
        <v>291</v>
      </c>
      <c r="M116" s="11" t="s">
        <v>255</v>
      </c>
    </row>
    <row r="117" spans="2:13" ht="30" x14ac:dyDescent="0.25">
      <c r="B117" s="24" t="s">
        <v>96</v>
      </c>
      <c r="C117" s="25" t="s">
        <v>97</v>
      </c>
      <c r="D117" s="66">
        <v>853</v>
      </c>
      <c r="E117" s="66"/>
      <c r="F117" s="27">
        <f>SUM(F118:F119)</f>
        <v>32600</v>
      </c>
      <c r="G117" s="27">
        <f t="shared" ref="G117:H117" si="20">SUM(G118:G119)</f>
        <v>30000</v>
      </c>
      <c r="H117" s="27">
        <f t="shared" si="20"/>
        <v>30000</v>
      </c>
      <c r="I117" s="50" t="s">
        <v>32</v>
      </c>
      <c r="K117" s="48"/>
      <c r="L117" s="48"/>
    </row>
    <row r="118" spans="2:13" ht="77.25" customHeight="1" x14ac:dyDescent="0.25">
      <c r="B118" s="35" t="s">
        <v>218</v>
      </c>
      <c r="C118" s="25" t="s">
        <v>257</v>
      </c>
      <c r="D118" s="66">
        <v>853</v>
      </c>
      <c r="E118" s="66"/>
      <c r="F118" s="27">
        <v>2600</v>
      </c>
      <c r="G118" s="27"/>
      <c r="H118" s="27"/>
      <c r="I118" s="50" t="s">
        <v>32</v>
      </c>
      <c r="K118" s="48">
        <v>4</v>
      </c>
      <c r="L118" s="48" t="s">
        <v>258</v>
      </c>
      <c r="M118" s="11" t="s">
        <v>259</v>
      </c>
    </row>
    <row r="119" spans="2:13" ht="45" x14ac:dyDescent="0.25">
      <c r="B119" s="24" t="s">
        <v>222</v>
      </c>
      <c r="C119" s="25" t="s">
        <v>260</v>
      </c>
      <c r="D119" s="66">
        <v>853</v>
      </c>
      <c r="E119" s="66"/>
      <c r="F119" s="27">
        <v>30000</v>
      </c>
      <c r="G119" s="27">
        <v>30000</v>
      </c>
      <c r="H119" s="27">
        <v>30000</v>
      </c>
      <c r="I119" s="50" t="s">
        <v>32</v>
      </c>
      <c r="K119" s="48">
        <v>2</v>
      </c>
      <c r="L119" s="48" t="s">
        <v>258</v>
      </c>
      <c r="M119" s="11" t="s">
        <v>259</v>
      </c>
    </row>
    <row r="120" spans="2:13" ht="30" hidden="1" x14ac:dyDescent="0.25">
      <c r="B120" s="24" t="s">
        <v>98</v>
      </c>
      <c r="C120" s="25" t="s">
        <v>99</v>
      </c>
      <c r="D120" s="66" t="s">
        <v>32</v>
      </c>
      <c r="E120" s="66"/>
      <c r="F120" s="27">
        <f>SUM(F121,F125,F129)</f>
        <v>0</v>
      </c>
      <c r="G120" s="27">
        <f t="shared" ref="G120:H120" si="21">SUM(G121,G125,G129)</f>
        <v>0</v>
      </c>
      <c r="H120" s="27">
        <f t="shared" si="21"/>
        <v>0</v>
      </c>
      <c r="I120" s="50" t="s">
        <v>32</v>
      </c>
      <c r="K120" s="48"/>
      <c r="L120" s="48"/>
    </row>
    <row r="121" spans="2:13" ht="48" hidden="1" customHeight="1" x14ac:dyDescent="0.25">
      <c r="B121" s="24" t="s">
        <v>100</v>
      </c>
      <c r="C121" s="25" t="s">
        <v>101</v>
      </c>
      <c r="D121" s="66">
        <v>810</v>
      </c>
      <c r="E121" s="66"/>
      <c r="F121" s="27">
        <f>SUM(F122:F124)</f>
        <v>0</v>
      </c>
      <c r="G121" s="27">
        <f>SUM(G122:G124)</f>
        <v>0</v>
      </c>
      <c r="H121" s="27">
        <f>SUM(H122:H124)</f>
        <v>0</v>
      </c>
      <c r="I121" s="50" t="s">
        <v>32</v>
      </c>
      <c r="J121" t="s">
        <v>250</v>
      </c>
      <c r="K121" s="48"/>
      <c r="L121" s="48"/>
    </row>
    <row r="122" spans="2:13" ht="30" hidden="1" customHeight="1" x14ac:dyDescent="0.25">
      <c r="B122" s="24" t="s">
        <v>66</v>
      </c>
      <c r="C122" s="25"/>
      <c r="D122" s="66"/>
      <c r="E122" s="66"/>
      <c r="F122" s="27"/>
      <c r="G122" s="27"/>
      <c r="H122" s="27"/>
      <c r="I122" s="50"/>
      <c r="K122" s="48"/>
      <c r="L122" s="48"/>
    </row>
    <row r="123" spans="2:13" hidden="1" x14ac:dyDescent="0.25">
      <c r="B123" s="24"/>
      <c r="C123" s="25"/>
      <c r="D123" s="66"/>
      <c r="E123" s="66"/>
      <c r="F123" s="27"/>
      <c r="G123" s="27"/>
      <c r="H123" s="27"/>
      <c r="I123" s="50"/>
      <c r="K123" s="48"/>
      <c r="L123" s="48"/>
    </row>
    <row r="124" spans="2:13" hidden="1" x14ac:dyDescent="0.25">
      <c r="B124" s="24"/>
      <c r="C124" s="25"/>
      <c r="D124" s="66"/>
      <c r="E124" s="66"/>
      <c r="F124" s="27"/>
      <c r="G124" s="27"/>
      <c r="H124" s="27"/>
      <c r="I124" s="50"/>
      <c r="K124" s="48"/>
      <c r="L124" s="48"/>
    </row>
    <row r="125" spans="2:13" hidden="1" x14ac:dyDescent="0.25">
      <c r="B125" s="24" t="s">
        <v>102</v>
      </c>
      <c r="C125" s="25" t="s">
        <v>103</v>
      </c>
      <c r="D125" s="66">
        <v>862</v>
      </c>
      <c r="E125" s="66"/>
      <c r="F125" s="27">
        <f>SUM(F126:F128)</f>
        <v>0</v>
      </c>
      <c r="G125" s="27">
        <f>SUM(G126:G128)</f>
        <v>0</v>
      </c>
      <c r="H125" s="27">
        <f>SUM(H126:H128)</f>
        <v>0</v>
      </c>
      <c r="I125" s="50" t="s">
        <v>32</v>
      </c>
      <c r="J125" t="s">
        <v>250</v>
      </c>
      <c r="K125" s="48"/>
      <c r="L125" s="48"/>
    </row>
    <row r="126" spans="2:13" ht="30" hidden="1" customHeight="1" x14ac:dyDescent="0.25">
      <c r="B126" s="24" t="s">
        <v>66</v>
      </c>
      <c r="C126" s="25"/>
      <c r="D126" s="66"/>
      <c r="E126" s="66"/>
      <c r="F126" s="27"/>
      <c r="G126" s="27"/>
      <c r="H126" s="27"/>
      <c r="I126" s="50"/>
      <c r="K126" s="48"/>
      <c r="L126" s="48"/>
    </row>
    <row r="127" spans="2:13" hidden="1" x14ac:dyDescent="0.25">
      <c r="B127" s="24"/>
      <c r="C127" s="25"/>
      <c r="D127" s="66"/>
      <c r="E127" s="66"/>
      <c r="F127" s="27"/>
      <c r="G127" s="27"/>
      <c r="H127" s="27"/>
      <c r="I127" s="50"/>
      <c r="K127" s="48"/>
      <c r="L127" s="48"/>
    </row>
    <row r="128" spans="2:13" hidden="1" x14ac:dyDescent="0.25">
      <c r="B128" s="24"/>
      <c r="C128" s="25"/>
      <c r="D128" s="66"/>
      <c r="E128" s="66"/>
      <c r="F128" s="27"/>
      <c r="G128" s="27"/>
      <c r="H128" s="27"/>
      <c r="I128" s="50"/>
      <c r="K128" s="48"/>
      <c r="L128" s="48"/>
    </row>
    <row r="129" spans="2:13" ht="47.25" hidden="1" customHeight="1" x14ac:dyDescent="0.25">
      <c r="B129" s="24" t="s">
        <v>104</v>
      </c>
      <c r="C129" s="25" t="s">
        <v>105</v>
      </c>
      <c r="D129" s="66">
        <v>863</v>
      </c>
      <c r="E129" s="66"/>
      <c r="F129" s="27">
        <f>SUM(F130:F132)</f>
        <v>0</v>
      </c>
      <c r="G129" s="27">
        <f>SUM(G130:G132)</f>
        <v>0</v>
      </c>
      <c r="H129" s="27">
        <f>SUM(H130:H132)</f>
        <v>0</v>
      </c>
      <c r="I129" s="50" t="s">
        <v>32</v>
      </c>
      <c r="J129" t="s">
        <v>250</v>
      </c>
      <c r="K129" s="48"/>
      <c r="L129" s="48"/>
    </row>
    <row r="130" spans="2:13" ht="30" hidden="1" customHeight="1" x14ac:dyDescent="0.25">
      <c r="B130" s="24" t="s">
        <v>66</v>
      </c>
      <c r="C130" s="25"/>
      <c r="D130" s="66"/>
      <c r="E130" s="66"/>
      <c r="F130" s="27"/>
      <c r="G130" s="27"/>
      <c r="H130" s="27"/>
      <c r="I130" s="50"/>
      <c r="K130" s="48"/>
      <c r="L130" s="48"/>
    </row>
    <row r="131" spans="2:13" hidden="1" x14ac:dyDescent="0.25">
      <c r="B131" s="24"/>
      <c r="C131" s="25"/>
      <c r="D131" s="66"/>
      <c r="E131" s="66"/>
      <c r="F131" s="27"/>
      <c r="G131" s="27"/>
      <c r="H131" s="27"/>
      <c r="I131" s="50"/>
      <c r="K131" s="48"/>
      <c r="L131" s="48"/>
    </row>
    <row r="132" spans="2:13" hidden="1" x14ac:dyDescent="0.25">
      <c r="B132" s="24"/>
      <c r="C132" s="25"/>
      <c r="D132" s="66"/>
      <c r="E132" s="66"/>
      <c r="F132" s="27"/>
      <c r="G132" s="27"/>
      <c r="H132" s="27"/>
      <c r="I132" s="50"/>
      <c r="K132" s="48"/>
      <c r="L132" s="48"/>
    </row>
    <row r="133" spans="2:13" ht="30" x14ac:dyDescent="0.25">
      <c r="B133" s="24" t="s">
        <v>106</v>
      </c>
      <c r="C133" s="25" t="s">
        <v>107</v>
      </c>
      <c r="D133" s="66" t="s">
        <v>32</v>
      </c>
      <c r="E133" s="66"/>
      <c r="F133" s="27">
        <f>SUM(F134)</f>
        <v>0</v>
      </c>
      <c r="G133" s="27">
        <f t="shared" ref="G133:H133" si="22">SUM(G134)</f>
        <v>0</v>
      </c>
      <c r="H133" s="27">
        <f t="shared" si="22"/>
        <v>0</v>
      </c>
      <c r="I133" s="50" t="s">
        <v>32</v>
      </c>
      <c r="K133" s="48"/>
      <c r="L133" s="48"/>
    </row>
    <row r="134" spans="2:13" ht="60" customHeight="1" x14ac:dyDescent="0.25">
      <c r="B134" s="24" t="s">
        <v>108</v>
      </c>
      <c r="C134" s="25" t="s">
        <v>109</v>
      </c>
      <c r="D134" s="66">
        <v>831</v>
      </c>
      <c r="E134" s="66"/>
      <c r="F134" s="27">
        <f>SUM(F135:F136)</f>
        <v>0</v>
      </c>
      <c r="G134" s="27">
        <f t="shared" ref="G134:H134" si="23">SUM(G135:G136)</f>
        <v>0</v>
      </c>
      <c r="H134" s="27">
        <f t="shared" si="23"/>
        <v>0</v>
      </c>
      <c r="I134" s="50" t="s">
        <v>32</v>
      </c>
      <c r="K134" s="48"/>
      <c r="L134" s="48"/>
    </row>
    <row r="135" spans="2:13" ht="77.25" customHeight="1" x14ac:dyDescent="0.25">
      <c r="B135" s="35" t="s">
        <v>261</v>
      </c>
      <c r="C135" s="25" t="s">
        <v>262</v>
      </c>
      <c r="D135" s="66"/>
      <c r="E135" s="66"/>
      <c r="F135" s="27"/>
      <c r="G135" s="27"/>
      <c r="H135" s="27"/>
      <c r="I135" s="50" t="s">
        <v>32</v>
      </c>
      <c r="K135" s="48">
        <v>4</v>
      </c>
      <c r="L135" s="48" t="s">
        <v>263</v>
      </c>
      <c r="M135" s="11" t="s">
        <v>264</v>
      </c>
    </row>
    <row r="136" spans="2:13" ht="45" x14ac:dyDescent="0.25">
      <c r="B136" s="24" t="s">
        <v>265</v>
      </c>
      <c r="C136" s="25" t="s">
        <v>266</v>
      </c>
      <c r="D136" s="66"/>
      <c r="E136" s="66"/>
      <c r="F136" s="27"/>
      <c r="G136" s="27"/>
      <c r="H136" s="27"/>
      <c r="I136" s="50" t="s">
        <v>32</v>
      </c>
      <c r="K136" s="48">
        <v>2</v>
      </c>
      <c r="L136" s="48" t="s">
        <v>263</v>
      </c>
      <c r="M136" s="11" t="s">
        <v>264</v>
      </c>
    </row>
    <row r="137" spans="2:13" ht="15" customHeight="1" x14ac:dyDescent="0.25">
      <c r="B137" s="74" t="s">
        <v>111</v>
      </c>
      <c r="C137" s="75" t="s">
        <v>112</v>
      </c>
      <c r="D137" s="76" t="s">
        <v>32</v>
      </c>
      <c r="E137" s="76"/>
      <c r="F137" s="77">
        <f>SUM(F138,F142,F144,F162)</f>
        <v>8087877.79</v>
      </c>
      <c r="G137" s="77">
        <f t="shared" ref="G137:I137" si="24">SUM(G138,G142,G144,G162)</f>
        <v>3733700</v>
      </c>
      <c r="H137" s="77">
        <f t="shared" si="24"/>
        <v>3733700</v>
      </c>
      <c r="I137" s="77">
        <f t="shared" si="24"/>
        <v>0</v>
      </c>
      <c r="K137" s="48"/>
      <c r="L137" s="48"/>
    </row>
    <row r="138" spans="2:13" ht="45" x14ac:dyDescent="0.25">
      <c r="B138" s="24" t="s">
        <v>113</v>
      </c>
      <c r="C138" s="25" t="s">
        <v>114</v>
      </c>
      <c r="D138" s="66">
        <v>241</v>
      </c>
      <c r="E138" s="66"/>
      <c r="F138" s="27">
        <f>SUM(F139:F141)</f>
        <v>0</v>
      </c>
      <c r="G138" s="27">
        <f t="shared" ref="G138:I138" si="25">SUM(G139:G141)</f>
        <v>0</v>
      </c>
      <c r="H138" s="27">
        <f t="shared" si="25"/>
        <v>0</v>
      </c>
      <c r="I138" s="27">
        <f t="shared" si="25"/>
        <v>0</v>
      </c>
      <c r="K138" s="48"/>
      <c r="L138" s="48"/>
    </row>
    <row r="139" spans="2:13" ht="75" customHeight="1" x14ac:dyDescent="0.25">
      <c r="B139" s="35" t="s">
        <v>218</v>
      </c>
      <c r="C139" s="25" t="s">
        <v>267</v>
      </c>
      <c r="D139" s="66">
        <v>241</v>
      </c>
      <c r="E139" s="66"/>
      <c r="F139" s="27"/>
      <c r="G139" s="27"/>
      <c r="H139" s="27"/>
      <c r="I139" s="50"/>
      <c r="K139" s="48">
        <v>4</v>
      </c>
      <c r="L139" s="48"/>
    </row>
    <row r="140" spans="2:13" ht="45" x14ac:dyDescent="0.25">
      <c r="B140" s="24" t="s">
        <v>222</v>
      </c>
      <c r="C140" s="25" t="s">
        <v>268</v>
      </c>
      <c r="D140" s="66">
        <v>241</v>
      </c>
      <c r="E140" s="66"/>
      <c r="F140" s="27"/>
      <c r="G140" s="27"/>
      <c r="H140" s="27"/>
      <c r="I140" s="50"/>
      <c r="K140" s="48">
        <v>2</v>
      </c>
      <c r="L140" s="48"/>
    </row>
    <row r="141" spans="2:13" x14ac:dyDescent="0.25">
      <c r="B141" s="24" t="s">
        <v>224</v>
      </c>
      <c r="C141" s="25" t="s">
        <v>269</v>
      </c>
      <c r="D141" s="66">
        <v>241</v>
      </c>
      <c r="E141" s="66"/>
      <c r="F141" s="27"/>
      <c r="G141" s="27"/>
      <c r="H141" s="27"/>
      <c r="I141" s="50"/>
      <c r="K141" s="48">
        <v>5</v>
      </c>
      <c r="L141" s="48"/>
    </row>
    <row r="142" spans="2:13" ht="45" x14ac:dyDescent="0.25">
      <c r="B142" s="24" t="s">
        <v>115</v>
      </c>
      <c r="C142" s="25" t="s">
        <v>116</v>
      </c>
      <c r="D142" s="66">
        <v>243</v>
      </c>
      <c r="E142" s="66"/>
      <c r="F142" s="27">
        <f>SUM(F143)</f>
        <v>0</v>
      </c>
      <c r="G142" s="27">
        <f t="shared" ref="G142:I142" si="26">SUM(G143)</f>
        <v>0</v>
      </c>
      <c r="H142" s="27">
        <f t="shared" si="26"/>
        <v>0</v>
      </c>
      <c r="I142" s="27">
        <f t="shared" si="26"/>
        <v>0</v>
      </c>
      <c r="K142" s="48"/>
      <c r="L142" s="48"/>
    </row>
    <row r="143" spans="2:13" ht="30" customHeight="1" x14ac:dyDescent="0.25">
      <c r="B143" s="35" t="s">
        <v>245</v>
      </c>
      <c r="C143" s="25" t="s">
        <v>270</v>
      </c>
      <c r="D143" s="66">
        <v>243</v>
      </c>
      <c r="E143" s="66"/>
      <c r="F143" s="27"/>
      <c r="G143" s="27"/>
      <c r="H143" s="27"/>
      <c r="I143" s="50"/>
      <c r="K143" s="48">
        <v>5</v>
      </c>
      <c r="L143" s="53" t="s">
        <v>271</v>
      </c>
    </row>
    <row r="144" spans="2:13" x14ac:dyDescent="0.25">
      <c r="B144" s="24" t="s">
        <v>117</v>
      </c>
      <c r="C144" s="25" t="s">
        <v>118</v>
      </c>
      <c r="D144" s="66">
        <v>244</v>
      </c>
      <c r="E144" s="66"/>
      <c r="F144" s="27">
        <f>SUM(F145,F149,F153)</f>
        <v>5962477.79</v>
      </c>
      <c r="G144" s="27">
        <f t="shared" ref="G144:I144" si="27">SUM(G145,G149,G153)</f>
        <v>3383700</v>
      </c>
      <c r="H144" s="27">
        <f t="shared" si="27"/>
        <v>3383700</v>
      </c>
      <c r="I144" s="27">
        <f t="shared" si="27"/>
        <v>0</v>
      </c>
      <c r="K144" s="48"/>
      <c r="L144" s="48"/>
    </row>
    <row r="145" spans="2:12" ht="72.75" customHeight="1" x14ac:dyDescent="0.25">
      <c r="B145" s="35" t="s">
        <v>272</v>
      </c>
      <c r="C145" s="25" t="s">
        <v>273</v>
      </c>
      <c r="D145" s="66">
        <v>244</v>
      </c>
      <c r="E145" s="66"/>
      <c r="F145" s="27">
        <f>SUM(F146:F148)</f>
        <v>889459.71</v>
      </c>
      <c r="G145" s="27">
        <f t="shared" ref="G145:I145" si="28">SUM(G146:G148)</f>
        <v>1773700</v>
      </c>
      <c r="H145" s="27">
        <f t="shared" si="28"/>
        <v>1773700</v>
      </c>
      <c r="I145" s="27">
        <f t="shared" si="28"/>
        <v>0</v>
      </c>
      <c r="K145" s="48"/>
      <c r="L145" s="48"/>
    </row>
    <row r="146" spans="2:12" ht="30" x14ac:dyDescent="0.25">
      <c r="B146" s="54" t="s">
        <v>274</v>
      </c>
      <c r="C146" s="25"/>
      <c r="D146" s="66">
        <v>244</v>
      </c>
      <c r="E146" s="66"/>
      <c r="F146" s="27">
        <f>1726220+19300-1059700+928.67+19800+49200+13080+580+56351.04</f>
        <v>825759.71</v>
      </c>
      <c r="G146" s="27">
        <v>1710000</v>
      </c>
      <c r="H146" s="27">
        <v>1710000</v>
      </c>
      <c r="I146" s="27"/>
      <c r="K146" s="48">
        <v>4</v>
      </c>
      <c r="L146" s="48">
        <v>220</v>
      </c>
    </row>
    <row r="147" spans="2:12" x14ac:dyDescent="0.25">
      <c r="B147" s="54" t="s">
        <v>275</v>
      </c>
      <c r="C147" s="25"/>
      <c r="D147" s="66">
        <v>244</v>
      </c>
      <c r="E147" s="66"/>
      <c r="F147" s="27"/>
      <c r="G147" s="27"/>
      <c r="H147" s="27"/>
      <c r="I147" s="27"/>
      <c r="K147" s="48">
        <v>4</v>
      </c>
      <c r="L147" s="48">
        <v>310</v>
      </c>
    </row>
    <row r="148" spans="2:12" ht="15" customHeight="1" x14ac:dyDescent="0.25">
      <c r="B148" s="54" t="s">
        <v>276</v>
      </c>
      <c r="C148" s="25"/>
      <c r="D148" s="66">
        <v>244</v>
      </c>
      <c r="E148" s="66"/>
      <c r="F148" s="27">
        <f>63700</f>
        <v>63700</v>
      </c>
      <c r="G148" s="27">
        <v>63700</v>
      </c>
      <c r="H148" s="27">
        <v>63700</v>
      </c>
      <c r="I148" s="27"/>
      <c r="K148" s="48">
        <v>4</v>
      </c>
      <c r="L148" s="48">
        <v>340</v>
      </c>
    </row>
    <row r="149" spans="2:12" ht="45" x14ac:dyDescent="0.25">
      <c r="B149" s="24" t="s">
        <v>199</v>
      </c>
      <c r="C149" s="25" t="s">
        <v>277</v>
      </c>
      <c r="D149" s="66"/>
      <c r="E149" s="66"/>
      <c r="F149" s="27">
        <f>SUM(F150:F152)</f>
        <v>4971293.8099999996</v>
      </c>
      <c r="G149" s="27">
        <f t="shared" ref="G149:I149" si="29">SUM(G150:G152)</f>
        <v>1610000</v>
      </c>
      <c r="H149" s="27">
        <f t="shared" si="29"/>
        <v>1610000</v>
      </c>
      <c r="I149" s="27">
        <f t="shared" si="29"/>
        <v>0</v>
      </c>
      <c r="K149" s="48"/>
      <c r="L149" s="48"/>
    </row>
    <row r="150" spans="2:12" ht="30" x14ac:dyDescent="0.25">
      <c r="B150" s="54" t="s">
        <v>274</v>
      </c>
      <c r="C150" s="25"/>
      <c r="D150" s="66">
        <v>244</v>
      </c>
      <c r="E150" s="66"/>
      <c r="F150" s="27">
        <f>1136000-157000-480000-20406.19+2800000</f>
        <v>3278593.81</v>
      </c>
      <c r="G150" s="27">
        <v>1010000</v>
      </c>
      <c r="H150" s="27">
        <v>1010000</v>
      </c>
      <c r="I150" s="27"/>
      <c r="K150" s="48">
        <v>2</v>
      </c>
      <c r="L150" s="48">
        <v>220</v>
      </c>
    </row>
    <row r="151" spans="2:12" x14ac:dyDescent="0.25">
      <c r="B151" s="54" t="s">
        <v>275</v>
      </c>
      <c r="C151" s="25"/>
      <c r="D151" s="66">
        <v>244</v>
      </c>
      <c r="E151" s="66"/>
      <c r="F151" s="27">
        <v>1192700</v>
      </c>
      <c r="G151" s="27">
        <v>300000</v>
      </c>
      <c r="H151" s="27">
        <v>300000</v>
      </c>
      <c r="I151" s="27"/>
      <c r="K151" s="48">
        <v>2</v>
      </c>
      <c r="L151" s="48">
        <v>310</v>
      </c>
    </row>
    <row r="152" spans="2:12" ht="15" customHeight="1" x14ac:dyDescent="0.25">
      <c r="B152" s="54" t="s">
        <v>276</v>
      </c>
      <c r="C152" s="25"/>
      <c r="D152" s="66">
        <v>244</v>
      </c>
      <c r="E152" s="66"/>
      <c r="F152" s="27">
        <v>500000</v>
      </c>
      <c r="G152" s="27">
        <v>300000</v>
      </c>
      <c r="H152" s="27">
        <v>300000</v>
      </c>
      <c r="I152" s="27"/>
      <c r="K152" s="48">
        <v>2</v>
      </c>
      <c r="L152" s="48">
        <v>340</v>
      </c>
    </row>
    <row r="153" spans="2:12" ht="15" customHeight="1" x14ac:dyDescent="0.25">
      <c r="B153" s="54" t="s">
        <v>278</v>
      </c>
      <c r="C153" s="25"/>
      <c r="D153" s="66"/>
      <c r="E153" s="66"/>
      <c r="F153" s="27">
        <f>SUM(F154:F156)</f>
        <v>101724.27</v>
      </c>
      <c r="G153" s="27">
        <f t="shared" ref="G153:I153" si="30">SUM(G154:G156)</f>
        <v>0</v>
      </c>
      <c r="H153" s="27">
        <f t="shared" si="30"/>
        <v>0</v>
      </c>
      <c r="I153" s="27">
        <f t="shared" si="30"/>
        <v>0</v>
      </c>
      <c r="K153" s="48"/>
      <c r="L153" s="48"/>
    </row>
    <row r="154" spans="2:12" ht="30" x14ac:dyDescent="0.25">
      <c r="B154" s="54" t="s">
        <v>274</v>
      </c>
      <c r="C154" s="25"/>
      <c r="D154" s="66">
        <v>244</v>
      </c>
      <c r="E154" s="66"/>
      <c r="F154" s="27">
        <f>44171.27+20053</f>
        <v>64224.27</v>
      </c>
      <c r="G154" s="27"/>
      <c r="H154" s="27"/>
      <c r="I154" s="27"/>
      <c r="K154" s="48">
        <v>5</v>
      </c>
      <c r="L154" s="48">
        <v>220</v>
      </c>
    </row>
    <row r="155" spans="2:12" x14ac:dyDescent="0.25">
      <c r="B155" s="54" t="s">
        <v>275</v>
      </c>
      <c r="C155" s="25"/>
      <c r="D155" s="66">
        <v>244</v>
      </c>
      <c r="E155" s="66"/>
      <c r="F155" s="27"/>
      <c r="G155" s="27"/>
      <c r="H155" s="27"/>
      <c r="I155" s="27"/>
      <c r="K155" s="48">
        <v>5</v>
      </c>
      <c r="L155" s="48">
        <v>310</v>
      </c>
    </row>
    <row r="156" spans="2:12" ht="15" customHeight="1" x14ac:dyDescent="0.25">
      <c r="B156" s="54" t="s">
        <v>276</v>
      </c>
      <c r="C156" s="25"/>
      <c r="D156" s="66">
        <v>244</v>
      </c>
      <c r="E156" s="66"/>
      <c r="F156" s="27">
        <v>37500</v>
      </c>
      <c r="G156" s="27"/>
      <c r="H156" s="27"/>
      <c r="I156" s="27"/>
      <c r="K156" s="48">
        <v>5</v>
      </c>
      <c r="L156" s="48">
        <v>340</v>
      </c>
    </row>
    <row r="157" spans="2:12" ht="30" x14ac:dyDescent="0.25">
      <c r="B157" s="24" t="s">
        <v>120</v>
      </c>
      <c r="C157" s="25" t="s">
        <v>121</v>
      </c>
      <c r="D157" s="66">
        <v>400</v>
      </c>
      <c r="E157" s="66"/>
      <c r="F157" s="27">
        <f>SUM(F158,F160)</f>
        <v>0</v>
      </c>
      <c r="G157" s="27">
        <f t="shared" ref="G157:I157" si="31">SUM(G158,G160)</f>
        <v>0</v>
      </c>
      <c r="H157" s="27">
        <f t="shared" si="31"/>
        <v>0</v>
      </c>
      <c r="I157" s="27">
        <f t="shared" si="31"/>
        <v>0</v>
      </c>
      <c r="K157" s="48"/>
      <c r="L157" s="48"/>
    </row>
    <row r="158" spans="2:12" ht="45" x14ac:dyDescent="0.25">
      <c r="B158" s="24" t="s">
        <v>122</v>
      </c>
      <c r="C158" s="25" t="s">
        <v>123</v>
      </c>
      <c r="D158" s="66">
        <v>406</v>
      </c>
      <c r="E158" s="66"/>
      <c r="F158" s="27">
        <f>SUM(F159)</f>
        <v>0</v>
      </c>
      <c r="G158" s="27">
        <f t="shared" ref="G158:I158" si="32">SUM(G159)</f>
        <v>0</v>
      </c>
      <c r="H158" s="27">
        <f t="shared" si="32"/>
        <v>0</v>
      </c>
      <c r="I158" s="27">
        <f t="shared" si="32"/>
        <v>0</v>
      </c>
      <c r="K158" s="48"/>
      <c r="L158" s="48"/>
    </row>
    <row r="159" spans="2:12" ht="45" customHeight="1" x14ac:dyDescent="0.25">
      <c r="B159" s="24" t="s">
        <v>279</v>
      </c>
      <c r="C159" s="25"/>
      <c r="D159" s="66"/>
      <c r="E159" s="66"/>
      <c r="F159" s="27"/>
      <c r="G159" s="27"/>
      <c r="H159" s="27"/>
      <c r="I159" s="27"/>
      <c r="K159" s="48"/>
      <c r="L159" s="48"/>
    </row>
    <row r="160" spans="2:12" ht="45" x14ac:dyDescent="0.25">
      <c r="B160" s="24" t="s">
        <v>124</v>
      </c>
      <c r="C160" s="25" t="s">
        <v>125</v>
      </c>
      <c r="D160" s="66">
        <v>407</v>
      </c>
      <c r="E160" s="66"/>
      <c r="F160" s="27">
        <f>SUM(F161)</f>
        <v>0</v>
      </c>
      <c r="G160" s="27">
        <f t="shared" ref="G160:I160" si="33">SUM(G161)</f>
        <v>0</v>
      </c>
      <c r="H160" s="27">
        <f t="shared" si="33"/>
        <v>0</v>
      </c>
      <c r="I160" s="27">
        <f t="shared" si="33"/>
        <v>0</v>
      </c>
      <c r="K160" s="48"/>
      <c r="L160" s="48"/>
    </row>
    <row r="161" spans="1:13" ht="45" customHeight="1" x14ac:dyDescent="0.25">
      <c r="B161" s="24" t="s">
        <v>279</v>
      </c>
      <c r="C161" s="25"/>
      <c r="D161" s="66"/>
      <c r="E161" s="66"/>
      <c r="F161" s="27"/>
      <c r="G161" s="27"/>
      <c r="H161" s="27"/>
      <c r="I161" s="50"/>
      <c r="K161" s="48"/>
      <c r="L161" s="48"/>
    </row>
    <row r="162" spans="1:13" x14ac:dyDescent="0.25">
      <c r="B162" s="74" t="s">
        <v>307</v>
      </c>
      <c r="C162" s="75" t="s">
        <v>308</v>
      </c>
      <c r="D162" s="76">
        <v>247</v>
      </c>
      <c r="E162" s="76"/>
      <c r="F162" s="77">
        <f>SUM(F163:F165)</f>
        <v>2125400</v>
      </c>
      <c r="G162" s="77">
        <f t="shared" ref="G162:I162" si="34">SUM(G163:G165)</f>
        <v>350000</v>
      </c>
      <c r="H162" s="77">
        <f t="shared" si="34"/>
        <v>350000</v>
      </c>
      <c r="I162" s="77">
        <f t="shared" si="34"/>
        <v>0</v>
      </c>
      <c r="K162" s="48"/>
      <c r="L162" s="48"/>
    </row>
    <row r="163" spans="1:13" ht="75" customHeight="1" x14ac:dyDescent="0.25">
      <c r="B163" s="78" t="s">
        <v>218</v>
      </c>
      <c r="C163" s="75" t="s">
        <v>309</v>
      </c>
      <c r="D163" s="76">
        <v>247</v>
      </c>
      <c r="E163" s="76"/>
      <c r="F163" s="77">
        <f>1279700+78700</f>
        <v>1358400</v>
      </c>
      <c r="G163" s="77">
        <v>220000</v>
      </c>
      <c r="H163" s="77">
        <v>220000</v>
      </c>
      <c r="I163" s="79"/>
      <c r="K163" s="48">
        <v>4</v>
      </c>
      <c r="L163" s="48"/>
    </row>
    <row r="164" spans="1:13" ht="45" x14ac:dyDescent="0.25">
      <c r="B164" s="74" t="s">
        <v>222</v>
      </c>
      <c r="C164" s="75" t="s">
        <v>310</v>
      </c>
      <c r="D164" s="76">
        <v>247</v>
      </c>
      <c r="E164" s="76"/>
      <c r="F164" s="77">
        <f>287000+480000</f>
        <v>767000</v>
      </c>
      <c r="G164" s="77">
        <v>130000</v>
      </c>
      <c r="H164" s="77">
        <v>130000</v>
      </c>
      <c r="I164" s="79"/>
      <c r="K164" s="48">
        <v>2</v>
      </c>
      <c r="L164" s="48"/>
    </row>
    <row r="165" spans="1:13" x14ac:dyDescent="0.25">
      <c r="B165" s="74" t="s">
        <v>224</v>
      </c>
      <c r="C165" s="75" t="s">
        <v>311</v>
      </c>
      <c r="D165" s="76">
        <v>247</v>
      </c>
      <c r="E165" s="76"/>
      <c r="F165" s="77"/>
      <c r="G165" s="77"/>
      <c r="H165" s="77"/>
      <c r="I165" s="79"/>
      <c r="K165" s="48">
        <v>5</v>
      </c>
      <c r="L165" s="48"/>
    </row>
    <row r="166" spans="1:13" s="33" customFormat="1" ht="14.25" x14ac:dyDescent="0.2">
      <c r="A166" s="28"/>
      <c r="B166" s="29" t="s">
        <v>126</v>
      </c>
      <c r="C166" s="30" t="s">
        <v>127</v>
      </c>
      <c r="D166" s="31">
        <v>100</v>
      </c>
      <c r="E166" s="31"/>
      <c r="F166" s="32">
        <f>SUM(F167:F169)</f>
        <v>-23206.19</v>
      </c>
      <c r="G166" s="32">
        <f t="shared" ref="G166:H166" si="35">SUM(G167:G169)</f>
        <v>0</v>
      </c>
      <c r="H166" s="32">
        <f t="shared" si="35"/>
        <v>0</v>
      </c>
      <c r="I166" s="55" t="s">
        <v>32</v>
      </c>
      <c r="K166" s="51"/>
      <c r="L166" s="51"/>
      <c r="M166" s="45"/>
    </row>
    <row r="167" spans="1:13" ht="30" x14ac:dyDescent="0.25">
      <c r="B167" s="24" t="s">
        <v>128</v>
      </c>
      <c r="C167" s="25" t="s">
        <v>129</v>
      </c>
      <c r="D167" s="66">
        <v>189</v>
      </c>
      <c r="E167" s="66"/>
      <c r="F167" s="27"/>
      <c r="G167" s="27"/>
      <c r="H167" s="27"/>
      <c r="I167" s="50" t="s">
        <v>32</v>
      </c>
      <c r="K167" s="48">
        <v>2</v>
      </c>
      <c r="L167" s="48"/>
      <c r="M167" s="11" t="s">
        <v>280</v>
      </c>
    </row>
    <row r="168" spans="1:13" x14ac:dyDescent="0.25">
      <c r="B168" s="24" t="s">
        <v>130</v>
      </c>
      <c r="C168" s="25" t="s">
        <v>131</v>
      </c>
      <c r="D168" s="66">
        <v>189</v>
      </c>
      <c r="E168" s="66"/>
      <c r="F168" s="27">
        <v>-23206.19</v>
      </c>
      <c r="G168" s="27"/>
      <c r="H168" s="27"/>
      <c r="I168" s="50" t="s">
        <v>32</v>
      </c>
      <c r="K168" s="48">
        <v>2</v>
      </c>
      <c r="L168" s="48"/>
      <c r="M168" s="11" t="s">
        <v>280</v>
      </c>
    </row>
    <row r="169" spans="1:13" x14ac:dyDescent="0.25">
      <c r="B169" s="24" t="s">
        <v>132</v>
      </c>
      <c r="C169" s="25" t="s">
        <v>133</v>
      </c>
      <c r="D169" s="66"/>
      <c r="E169" s="66"/>
      <c r="F169" s="27"/>
      <c r="G169" s="27"/>
      <c r="H169" s="27"/>
      <c r="I169" s="50" t="s">
        <v>32</v>
      </c>
      <c r="K169" s="48"/>
      <c r="L169" s="48"/>
    </row>
    <row r="170" spans="1:13" s="33" customFormat="1" x14ac:dyDescent="0.25">
      <c r="A170" s="28"/>
      <c r="B170" s="29" t="s">
        <v>134</v>
      </c>
      <c r="C170" s="30" t="s">
        <v>135</v>
      </c>
      <c r="D170" s="31" t="s">
        <v>32</v>
      </c>
      <c r="E170" s="31"/>
      <c r="F170" s="32">
        <f>F75</f>
        <v>0</v>
      </c>
      <c r="G170" s="32">
        <f>G75</f>
        <v>0</v>
      </c>
      <c r="H170" s="32">
        <f>H75</f>
        <v>0</v>
      </c>
      <c r="I170" s="55" t="s">
        <v>32</v>
      </c>
      <c r="K170" s="48" t="s">
        <v>215</v>
      </c>
      <c r="L170" s="48"/>
      <c r="M170" s="49" t="s">
        <v>281</v>
      </c>
    </row>
    <row r="171" spans="1:13" ht="30" x14ac:dyDescent="0.25">
      <c r="B171" s="24" t="s">
        <v>136</v>
      </c>
      <c r="C171" s="25" t="s">
        <v>137</v>
      </c>
      <c r="D171" s="66">
        <v>610</v>
      </c>
      <c r="E171" s="66">
        <v>610</v>
      </c>
      <c r="F171" s="27"/>
      <c r="G171" s="27"/>
      <c r="H171" s="27"/>
      <c r="I171" s="50" t="s">
        <v>32</v>
      </c>
      <c r="K171" s="48" t="s">
        <v>215</v>
      </c>
      <c r="L171" s="48"/>
      <c r="M171" s="11" t="s">
        <v>282</v>
      </c>
    </row>
    <row r="172" spans="1:13" x14ac:dyDescent="0.25">
      <c r="K172" s="48"/>
      <c r="L172" s="48"/>
    </row>
    <row r="173" spans="1:13" x14ac:dyDescent="0.25">
      <c r="K173" s="48"/>
      <c r="L173" s="48"/>
    </row>
    <row r="174" spans="1:13" x14ac:dyDescent="0.25">
      <c r="B174" s="97" t="s">
        <v>138</v>
      </c>
      <c r="C174" s="97"/>
      <c r="D174" s="97"/>
      <c r="E174" s="97"/>
      <c r="F174" s="97"/>
      <c r="G174" s="97"/>
      <c r="H174" s="97"/>
      <c r="I174" s="97"/>
      <c r="K174" s="48"/>
      <c r="L174" s="48"/>
    </row>
    <row r="175" spans="1:13" x14ac:dyDescent="0.25">
      <c r="K175" s="48"/>
      <c r="L175" s="48"/>
    </row>
    <row r="176" spans="1:13" x14ac:dyDescent="0.25">
      <c r="A176" s="94" t="s">
        <v>139</v>
      </c>
      <c r="B176" s="112" t="s">
        <v>21</v>
      </c>
      <c r="C176" s="94" t="s">
        <v>140</v>
      </c>
      <c r="D176" s="94" t="s">
        <v>141</v>
      </c>
      <c r="E176" s="112" t="s">
        <v>23</v>
      </c>
      <c r="F176" s="114" t="s">
        <v>25</v>
      </c>
      <c r="G176" s="115"/>
      <c r="H176" s="115"/>
      <c r="I176" s="116"/>
      <c r="K176" s="48"/>
      <c r="L176" s="48"/>
    </row>
    <row r="177" spans="1:13" ht="45" x14ac:dyDescent="0.25">
      <c r="A177" s="94"/>
      <c r="B177" s="113"/>
      <c r="C177" s="94"/>
      <c r="D177" s="94"/>
      <c r="E177" s="113"/>
      <c r="F177" s="65" t="str">
        <f>F56</f>
        <v>на 2021 г. текущий финансовый год</v>
      </c>
      <c r="G177" s="65" t="str">
        <f>G56</f>
        <v>на 2022 г. первый год планового периода</v>
      </c>
      <c r="H177" s="65" t="str">
        <f>H56</f>
        <v>на 2023 г. второй год планового периода</v>
      </c>
      <c r="I177" s="65" t="s">
        <v>29</v>
      </c>
      <c r="K177" s="48"/>
      <c r="L177" s="48"/>
    </row>
    <row r="178" spans="1:13" x14ac:dyDescent="0.25">
      <c r="A178" s="66">
        <v>1</v>
      </c>
      <c r="B178" s="71">
        <v>2</v>
      </c>
      <c r="C178" s="66">
        <v>3</v>
      </c>
      <c r="D178" s="66">
        <v>4</v>
      </c>
      <c r="E178" s="25" t="s">
        <v>299</v>
      </c>
      <c r="F178" s="66">
        <v>5</v>
      </c>
      <c r="G178" s="66">
        <v>6</v>
      </c>
      <c r="H178" s="66">
        <v>7</v>
      </c>
      <c r="I178" s="66">
        <v>8</v>
      </c>
      <c r="K178" s="48"/>
      <c r="L178" s="48"/>
    </row>
    <row r="179" spans="1:13" x14ac:dyDescent="0.25">
      <c r="A179" s="66" t="s">
        <v>145</v>
      </c>
      <c r="B179" s="64" t="s">
        <v>146</v>
      </c>
      <c r="C179" s="66">
        <v>26000</v>
      </c>
      <c r="D179" s="66" t="s">
        <v>32</v>
      </c>
      <c r="E179" s="66" t="s">
        <v>32</v>
      </c>
      <c r="F179" s="27">
        <f>F137</f>
        <v>8087877.79</v>
      </c>
      <c r="G179" s="27">
        <f>G137</f>
        <v>3733700</v>
      </c>
      <c r="H179" s="27">
        <f>H137</f>
        <v>3733700</v>
      </c>
      <c r="I179" s="27">
        <f>I137</f>
        <v>0</v>
      </c>
      <c r="K179" s="48"/>
      <c r="L179" s="48"/>
    </row>
    <row r="180" spans="1:13" ht="150" customHeight="1" x14ac:dyDescent="0.25">
      <c r="A180" s="66" t="s">
        <v>147</v>
      </c>
      <c r="B180" s="64" t="s">
        <v>148</v>
      </c>
      <c r="C180" s="66">
        <v>26100</v>
      </c>
      <c r="D180" s="66" t="s">
        <v>32</v>
      </c>
      <c r="E180" s="66" t="s">
        <v>32</v>
      </c>
      <c r="F180" s="27"/>
      <c r="G180" s="27"/>
      <c r="H180" s="27"/>
      <c r="I180" s="27"/>
      <c r="K180" s="48" t="s">
        <v>215</v>
      </c>
      <c r="L180" s="48"/>
      <c r="M180" t="s">
        <v>283</v>
      </c>
    </row>
    <row r="181" spans="1:13" ht="61.5" customHeight="1" x14ac:dyDescent="0.25">
      <c r="A181" s="66" t="s">
        <v>149</v>
      </c>
      <c r="B181" s="64" t="s">
        <v>150</v>
      </c>
      <c r="C181" s="66">
        <v>26200</v>
      </c>
      <c r="D181" s="66" t="s">
        <v>32</v>
      </c>
      <c r="E181" s="66" t="s">
        <v>32</v>
      </c>
      <c r="F181" s="27">
        <v>2800000</v>
      </c>
      <c r="G181" s="27"/>
      <c r="H181" s="27"/>
      <c r="I181" s="27"/>
      <c r="K181" s="48" t="s">
        <v>215</v>
      </c>
      <c r="L181" s="48"/>
      <c r="M181" s="11" t="s">
        <v>284</v>
      </c>
    </row>
    <row r="182" spans="1:13" ht="60" customHeight="1" x14ac:dyDescent="0.25">
      <c r="A182" s="66" t="s">
        <v>151</v>
      </c>
      <c r="B182" s="64" t="s">
        <v>152</v>
      </c>
      <c r="C182" s="66">
        <v>26300</v>
      </c>
      <c r="D182" s="66" t="s">
        <v>32</v>
      </c>
      <c r="E182" s="66" t="s">
        <v>32</v>
      </c>
      <c r="F182" s="27">
        <f>SUM(F183:F185)</f>
        <v>146608.23000000001</v>
      </c>
      <c r="G182" s="27">
        <f>SUM(G183:G185)</f>
        <v>0</v>
      </c>
      <c r="H182" s="27">
        <f>SUM(H183:H185)</f>
        <v>0</v>
      </c>
      <c r="I182" s="27">
        <f>SUM(I183:I185)</f>
        <v>0</v>
      </c>
      <c r="K182" s="48" t="s">
        <v>215</v>
      </c>
      <c r="L182" s="48"/>
      <c r="M182" t="s">
        <v>283</v>
      </c>
    </row>
    <row r="183" spans="1:13" ht="29.25" customHeight="1" x14ac:dyDescent="0.25">
      <c r="A183" s="25" t="s">
        <v>302</v>
      </c>
      <c r="B183" s="64" t="s">
        <v>153</v>
      </c>
      <c r="C183" s="66">
        <v>26310</v>
      </c>
      <c r="D183" s="66" t="s">
        <v>32</v>
      </c>
      <c r="E183" s="66" t="s">
        <v>32</v>
      </c>
      <c r="F183" s="27">
        <v>146608.23000000001</v>
      </c>
      <c r="G183" s="27"/>
      <c r="H183" s="27"/>
      <c r="I183" s="27"/>
      <c r="K183" s="48" t="s">
        <v>215</v>
      </c>
      <c r="L183" s="48"/>
    </row>
    <row r="184" spans="1:13" ht="29.25" customHeight="1" x14ac:dyDescent="0.25">
      <c r="A184" s="72"/>
      <c r="B184" s="64" t="s">
        <v>300</v>
      </c>
      <c r="C184" s="66" t="s">
        <v>301</v>
      </c>
      <c r="D184" s="66" t="s">
        <v>32</v>
      </c>
      <c r="E184" s="66"/>
      <c r="F184" s="27"/>
      <c r="G184" s="27"/>
      <c r="H184" s="27"/>
      <c r="I184" s="27"/>
      <c r="K184" s="48"/>
      <c r="L184" s="48"/>
    </row>
    <row r="185" spans="1:13" ht="16.5" customHeight="1" x14ac:dyDescent="0.25">
      <c r="A185" s="25" t="s">
        <v>303</v>
      </c>
      <c r="B185" s="64" t="s">
        <v>154</v>
      </c>
      <c r="C185" s="66">
        <v>26320</v>
      </c>
      <c r="D185" s="66" t="s">
        <v>32</v>
      </c>
      <c r="E185" s="66" t="s">
        <v>32</v>
      </c>
      <c r="F185" s="27"/>
      <c r="G185" s="27"/>
      <c r="H185" s="27"/>
      <c r="I185" s="27"/>
      <c r="K185" s="48" t="s">
        <v>215</v>
      </c>
      <c r="L185" s="48"/>
    </row>
    <row r="186" spans="1:13" ht="59.25" customHeight="1" x14ac:dyDescent="0.25">
      <c r="A186" s="66" t="s">
        <v>155</v>
      </c>
      <c r="B186" s="64" t="s">
        <v>156</v>
      </c>
      <c r="C186" s="66">
        <v>26400</v>
      </c>
      <c r="D186" s="66" t="s">
        <v>32</v>
      </c>
      <c r="E186" s="66" t="s">
        <v>32</v>
      </c>
      <c r="F186" s="27">
        <f>SUM(F187,F190,F194,F196)</f>
        <v>5141269.5599999996</v>
      </c>
      <c r="G186" s="27">
        <f>SUM(G187,G190,G194,G196)</f>
        <v>3733700</v>
      </c>
      <c r="H186" s="27">
        <f>SUM(H187,H190,H194,H196)</f>
        <v>3733700</v>
      </c>
      <c r="I186" s="27">
        <f>SUM(I187,I190,I194,I196)</f>
        <v>0</v>
      </c>
      <c r="K186" s="48" t="s">
        <v>215</v>
      </c>
      <c r="L186" s="48"/>
      <c r="M186" s="11" t="s">
        <v>284</v>
      </c>
    </row>
    <row r="187" spans="1:13" ht="45.75" customHeight="1" x14ac:dyDescent="0.25">
      <c r="A187" s="66" t="s">
        <v>157</v>
      </c>
      <c r="B187" s="64" t="s">
        <v>158</v>
      </c>
      <c r="C187" s="66">
        <v>26410</v>
      </c>
      <c r="D187" s="66" t="s">
        <v>32</v>
      </c>
      <c r="E187" s="66" t="s">
        <v>32</v>
      </c>
      <c r="F187" s="27">
        <f>SUM(F188:F189)</f>
        <v>5141269.5599999996</v>
      </c>
      <c r="G187" s="27">
        <f t="shared" ref="G187:I187" si="36">SUM(G188:G189)</f>
        <v>3733700</v>
      </c>
      <c r="H187" s="27">
        <f t="shared" si="36"/>
        <v>3733700</v>
      </c>
      <c r="I187" s="27">
        <f t="shared" si="36"/>
        <v>0</v>
      </c>
      <c r="K187" s="48">
        <v>4</v>
      </c>
      <c r="L187" s="48"/>
    </row>
    <row r="188" spans="1:13" ht="29.25" customHeight="1" x14ac:dyDescent="0.25">
      <c r="A188" s="66" t="s">
        <v>159</v>
      </c>
      <c r="B188" s="64" t="s">
        <v>153</v>
      </c>
      <c r="C188" s="66">
        <v>26411</v>
      </c>
      <c r="D188" s="66" t="s">
        <v>32</v>
      </c>
      <c r="E188" s="66" t="s">
        <v>32</v>
      </c>
      <c r="F188" s="27">
        <f>F179-F182-F181</f>
        <v>5141269.5599999996</v>
      </c>
      <c r="G188" s="27">
        <v>3733700</v>
      </c>
      <c r="H188" s="27">
        <v>3733700</v>
      </c>
      <c r="I188" s="27"/>
      <c r="K188" s="48"/>
      <c r="L188" s="48"/>
    </row>
    <row r="189" spans="1:13" ht="16.5" customHeight="1" x14ac:dyDescent="0.25">
      <c r="A189" s="66" t="s">
        <v>160</v>
      </c>
      <c r="B189" s="64" t="s">
        <v>154</v>
      </c>
      <c r="C189" s="66">
        <v>26412</v>
      </c>
      <c r="D189" s="66" t="s">
        <v>32</v>
      </c>
      <c r="E189" s="66" t="s">
        <v>32</v>
      </c>
      <c r="F189" s="27"/>
      <c r="G189" s="27"/>
      <c r="H189" s="27"/>
      <c r="I189" s="27"/>
      <c r="K189" s="48"/>
      <c r="L189" s="48"/>
    </row>
    <row r="190" spans="1:13" ht="46.5" customHeight="1" x14ac:dyDescent="0.25">
      <c r="A190" s="66" t="s">
        <v>161</v>
      </c>
      <c r="B190" s="64" t="s">
        <v>162</v>
      </c>
      <c r="C190" s="66">
        <v>26420</v>
      </c>
      <c r="D190" s="66" t="s">
        <v>32</v>
      </c>
      <c r="E190" s="66" t="s">
        <v>32</v>
      </c>
      <c r="F190" s="27">
        <f>SUM(F191:F193)</f>
        <v>0</v>
      </c>
      <c r="G190" s="27">
        <f>SUM(G191:G193)</f>
        <v>0</v>
      </c>
      <c r="H190" s="27">
        <f>SUM(H191:H193)</f>
        <v>0</v>
      </c>
      <c r="I190" s="27">
        <f>SUM(I191:I193)</f>
        <v>0</v>
      </c>
      <c r="K190" s="48">
        <v>5</v>
      </c>
      <c r="L190" s="48"/>
    </row>
    <row r="191" spans="1:13" ht="30.75" customHeight="1" x14ac:dyDescent="0.25">
      <c r="A191" s="66" t="s">
        <v>163</v>
      </c>
      <c r="B191" s="64" t="s">
        <v>153</v>
      </c>
      <c r="C191" s="66">
        <v>26421</v>
      </c>
      <c r="D191" s="66" t="s">
        <v>32</v>
      </c>
      <c r="E191" s="66" t="s">
        <v>32</v>
      </c>
      <c r="F191" s="27"/>
      <c r="G191" s="27"/>
      <c r="H191" s="27"/>
      <c r="I191" s="27"/>
      <c r="K191" s="48"/>
      <c r="L191" s="48"/>
    </row>
    <row r="192" spans="1:13" ht="30.75" customHeight="1" x14ac:dyDescent="0.25">
      <c r="A192" s="66"/>
      <c r="B192" s="64" t="s">
        <v>300</v>
      </c>
      <c r="C192" s="25" t="s">
        <v>304</v>
      </c>
      <c r="D192" s="66" t="s">
        <v>32</v>
      </c>
      <c r="E192" s="66"/>
      <c r="F192" s="27"/>
      <c r="G192" s="27"/>
      <c r="H192" s="27"/>
      <c r="I192" s="27"/>
      <c r="K192" s="48"/>
      <c r="L192" s="48"/>
    </row>
    <row r="193" spans="1:13" ht="15" customHeight="1" x14ac:dyDescent="0.25">
      <c r="A193" s="66" t="s">
        <v>164</v>
      </c>
      <c r="B193" s="64" t="s">
        <v>154</v>
      </c>
      <c r="C193" s="66">
        <v>26422</v>
      </c>
      <c r="D193" s="66" t="s">
        <v>32</v>
      </c>
      <c r="E193" s="66" t="s">
        <v>32</v>
      </c>
      <c r="F193" s="27"/>
      <c r="G193" s="27"/>
      <c r="H193" s="27"/>
      <c r="I193" s="27"/>
      <c r="K193" s="48"/>
      <c r="L193" s="48"/>
    </row>
    <row r="194" spans="1:13" ht="30" customHeight="1" x14ac:dyDescent="0.25">
      <c r="A194" s="66" t="s">
        <v>165</v>
      </c>
      <c r="B194" s="64" t="s">
        <v>166</v>
      </c>
      <c r="C194" s="66">
        <v>26430</v>
      </c>
      <c r="D194" s="66" t="s">
        <v>32</v>
      </c>
      <c r="E194" s="66" t="s">
        <v>32</v>
      </c>
      <c r="F194" s="27"/>
      <c r="G194" s="27"/>
      <c r="H194" s="27"/>
      <c r="I194" s="27"/>
      <c r="K194" s="48">
        <v>6</v>
      </c>
      <c r="L194" s="48"/>
      <c r="M194" s="11" t="s">
        <v>285</v>
      </c>
    </row>
    <row r="195" spans="1:13" ht="30" customHeight="1" x14ac:dyDescent="0.25">
      <c r="A195" s="66"/>
      <c r="B195" s="64" t="s">
        <v>300</v>
      </c>
      <c r="C195" s="66" t="s">
        <v>305</v>
      </c>
      <c r="D195" s="66" t="s">
        <v>32</v>
      </c>
      <c r="E195" s="66"/>
      <c r="F195" s="27"/>
      <c r="G195" s="27"/>
      <c r="H195" s="27"/>
      <c r="I195" s="27"/>
      <c r="K195" s="48"/>
      <c r="L195" s="48"/>
    </row>
    <row r="196" spans="1:13" ht="15" customHeight="1" x14ac:dyDescent="0.25">
      <c r="A196" s="66" t="s">
        <v>167</v>
      </c>
      <c r="B196" s="64" t="s">
        <v>168</v>
      </c>
      <c r="C196" s="66">
        <v>26450</v>
      </c>
      <c r="D196" s="66" t="s">
        <v>32</v>
      </c>
      <c r="E196" s="66" t="s">
        <v>32</v>
      </c>
      <c r="F196" s="27">
        <f>SUM(F197:F199)</f>
        <v>0</v>
      </c>
      <c r="G196" s="27">
        <f t="shared" ref="G196:I196" si="37">SUM(G197:G199)</f>
        <v>0</v>
      </c>
      <c r="H196" s="27">
        <f t="shared" si="37"/>
        <v>0</v>
      </c>
      <c r="I196" s="27">
        <f t="shared" si="37"/>
        <v>0</v>
      </c>
      <c r="K196" s="48">
        <v>2</v>
      </c>
      <c r="L196" s="48"/>
    </row>
    <row r="197" spans="1:13" ht="30.75" customHeight="1" x14ac:dyDescent="0.25">
      <c r="A197" s="66" t="s">
        <v>169</v>
      </c>
      <c r="B197" s="64" t="s">
        <v>153</v>
      </c>
      <c r="C197" s="66">
        <v>26451</v>
      </c>
      <c r="D197" s="66" t="s">
        <v>32</v>
      </c>
      <c r="E197" s="66" t="s">
        <v>32</v>
      </c>
      <c r="F197" s="27"/>
      <c r="G197" s="27"/>
      <c r="H197" s="27"/>
      <c r="I197" s="27"/>
      <c r="K197" s="48"/>
      <c r="L197" s="48"/>
    </row>
    <row r="198" spans="1:13" ht="30.75" customHeight="1" x14ac:dyDescent="0.25">
      <c r="A198" s="66"/>
      <c r="B198" s="64" t="s">
        <v>300</v>
      </c>
      <c r="C198" s="66" t="s">
        <v>306</v>
      </c>
      <c r="D198" s="66" t="s">
        <v>32</v>
      </c>
      <c r="E198" s="66"/>
      <c r="F198" s="27"/>
      <c r="G198" s="27"/>
      <c r="H198" s="27"/>
      <c r="I198" s="27"/>
      <c r="K198" s="48"/>
      <c r="L198" s="48"/>
    </row>
    <row r="199" spans="1:13" ht="15" customHeight="1" x14ac:dyDescent="0.25">
      <c r="A199" s="66" t="s">
        <v>170</v>
      </c>
      <c r="B199" s="64" t="s">
        <v>154</v>
      </c>
      <c r="C199" s="66">
        <v>26452</v>
      </c>
      <c r="D199" s="66" t="s">
        <v>32</v>
      </c>
      <c r="E199" s="66" t="s">
        <v>32</v>
      </c>
      <c r="F199" s="27"/>
      <c r="G199" s="27"/>
      <c r="H199" s="27"/>
      <c r="I199" s="27"/>
      <c r="K199" s="48"/>
      <c r="L199" s="48"/>
    </row>
    <row r="200" spans="1:13" ht="61.5" customHeight="1" x14ac:dyDescent="0.25">
      <c r="A200" s="66" t="s">
        <v>171</v>
      </c>
      <c r="B200" s="64" t="s">
        <v>172</v>
      </c>
      <c r="C200" s="66">
        <v>26500</v>
      </c>
      <c r="D200" s="66" t="s">
        <v>32</v>
      </c>
      <c r="E200" s="66" t="s">
        <v>32</v>
      </c>
      <c r="F200" s="27">
        <f>F188+F191+F194+F197</f>
        <v>5141269.5599999996</v>
      </c>
      <c r="G200" s="27">
        <f>G188+G191+G194+G197</f>
        <v>3733700</v>
      </c>
      <c r="H200" s="27">
        <f>H188+H191+H194+H197</f>
        <v>3733700</v>
      </c>
      <c r="I200" s="27">
        <f>I188+I191+I194+I197</f>
        <v>0</v>
      </c>
      <c r="K200" s="48" t="s">
        <v>195</v>
      </c>
      <c r="L200" s="48"/>
      <c r="M200" s="11" t="s">
        <v>286</v>
      </c>
    </row>
    <row r="201" spans="1:13" ht="30" customHeight="1" x14ac:dyDescent="0.25">
      <c r="A201" s="26"/>
      <c r="B201" s="64" t="s">
        <v>287</v>
      </c>
      <c r="C201" s="66">
        <v>26510</v>
      </c>
      <c r="D201" s="66">
        <v>2021</v>
      </c>
      <c r="E201" s="66" t="s">
        <v>32</v>
      </c>
      <c r="F201" s="27">
        <f>F200</f>
        <v>5141269.5599999996</v>
      </c>
      <c r="G201" s="27"/>
      <c r="H201" s="27"/>
      <c r="I201" s="27"/>
      <c r="K201" s="48"/>
      <c r="L201" s="48"/>
    </row>
    <row r="202" spans="1:13" x14ac:dyDescent="0.25">
      <c r="A202" s="26"/>
      <c r="B202" s="64" t="s">
        <v>288</v>
      </c>
      <c r="C202" s="66">
        <v>26520</v>
      </c>
      <c r="D202" s="66">
        <v>2022</v>
      </c>
      <c r="E202" s="66" t="s">
        <v>32</v>
      </c>
      <c r="F202" s="27"/>
      <c r="G202" s="27">
        <v>3733700</v>
      </c>
      <c r="H202" s="27"/>
      <c r="I202" s="27"/>
      <c r="K202" s="48"/>
      <c r="L202" s="48"/>
    </row>
    <row r="203" spans="1:13" x14ac:dyDescent="0.25">
      <c r="A203" s="26"/>
      <c r="B203" s="64" t="s">
        <v>289</v>
      </c>
      <c r="C203" s="66">
        <v>26530</v>
      </c>
      <c r="D203" s="66">
        <v>2023</v>
      </c>
      <c r="E203" s="66" t="s">
        <v>32</v>
      </c>
      <c r="F203" s="27"/>
      <c r="G203" s="27"/>
      <c r="H203" s="27">
        <v>3733700</v>
      </c>
      <c r="I203" s="27"/>
      <c r="K203" s="48"/>
      <c r="L203" s="48"/>
    </row>
    <row r="204" spans="1:13" ht="60.75" customHeight="1" x14ac:dyDescent="0.25">
      <c r="A204" s="66" t="s">
        <v>174</v>
      </c>
      <c r="B204" s="64" t="s">
        <v>175</v>
      </c>
      <c r="C204" s="66">
        <v>26600</v>
      </c>
      <c r="D204" s="66" t="s">
        <v>32</v>
      </c>
      <c r="E204" s="66" t="s">
        <v>32</v>
      </c>
      <c r="F204" s="27">
        <f>F189+F193+F199</f>
        <v>0</v>
      </c>
      <c r="G204" s="27">
        <f>G189+G193+G199</f>
        <v>0</v>
      </c>
      <c r="H204" s="27">
        <f>H189+H193+H199</f>
        <v>0</v>
      </c>
      <c r="I204" s="27">
        <f>I189+I193+I199</f>
        <v>0</v>
      </c>
      <c r="K204" s="48" t="s">
        <v>215</v>
      </c>
      <c r="L204" s="48"/>
      <c r="M204" s="11" t="s">
        <v>286</v>
      </c>
    </row>
    <row r="205" spans="1:13" ht="30" customHeight="1" x14ac:dyDescent="0.25">
      <c r="A205" s="26"/>
      <c r="B205" s="64" t="s">
        <v>287</v>
      </c>
      <c r="C205" s="66">
        <v>26610</v>
      </c>
      <c r="D205" s="66">
        <v>2021</v>
      </c>
      <c r="E205" s="66" t="s">
        <v>32</v>
      </c>
      <c r="F205" s="27"/>
      <c r="G205" s="27"/>
      <c r="H205" s="27"/>
      <c r="I205" s="27"/>
      <c r="K205" s="48"/>
      <c r="L205" s="48"/>
    </row>
    <row r="206" spans="1:13" x14ac:dyDescent="0.25">
      <c r="A206" s="26"/>
      <c r="B206" s="64" t="s">
        <v>288</v>
      </c>
      <c r="C206" s="66">
        <v>26620</v>
      </c>
      <c r="D206" s="66">
        <v>2022</v>
      </c>
      <c r="E206" s="66" t="s">
        <v>32</v>
      </c>
      <c r="F206" s="27"/>
      <c r="G206" s="27"/>
      <c r="H206" s="27"/>
      <c r="I206" s="27"/>
      <c r="K206" s="48"/>
      <c r="L206" s="48"/>
    </row>
    <row r="207" spans="1:13" x14ac:dyDescent="0.25">
      <c r="A207" s="26"/>
      <c r="B207" s="64" t="s">
        <v>289</v>
      </c>
      <c r="C207" s="66">
        <v>26630</v>
      </c>
      <c r="D207" s="66">
        <v>2023</v>
      </c>
      <c r="E207" s="66" t="s">
        <v>32</v>
      </c>
      <c r="F207" s="27"/>
      <c r="G207" s="27"/>
      <c r="H207" s="27"/>
      <c r="I207" s="27"/>
      <c r="K207" s="48"/>
      <c r="L207" s="48"/>
    </row>
    <row r="208" spans="1:13" x14ac:dyDescent="0.25">
      <c r="K208" s="48"/>
      <c r="L208" s="48"/>
    </row>
    <row r="209" spans="2:13" x14ac:dyDescent="0.25">
      <c r="K209" s="48"/>
      <c r="L209" s="48"/>
    </row>
    <row r="210" spans="2:13" s="1" customFormat="1" x14ac:dyDescent="0.25">
      <c r="B210" s="5" t="s">
        <v>176</v>
      </c>
      <c r="C210" s="108" t="s">
        <v>321</v>
      </c>
      <c r="D210" s="108"/>
      <c r="E210" s="37"/>
      <c r="F210" s="108" t="s">
        <v>322</v>
      </c>
      <c r="G210" s="108"/>
      <c r="J210"/>
      <c r="K210" s="48"/>
      <c r="L210" s="48"/>
      <c r="M210" s="11"/>
    </row>
    <row r="211" spans="2:13" s="1" customFormat="1" x14ac:dyDescent="0.25">
      <c r="B211" s="5"/>
      <c r="C211" s="101" t="s">
        <v>178</v>
      </c>
      <c r="D211" s="101"/>
      <c r="E211" s="68" t="s">
        <v>179</v>
      </c>
      <c r="F211" s="101" t="s">
        <v>180</v>
      </c>
      <c r="G211" s="101"/>
      <c r="J211"/>
      <c r="K211" s="48"/>
      <c r="L211" s="48"/>
      <c r="M211" s="11"/>
    </row>
    <row r="212" spans="2:13" x14ac:dyDescent="0.25">
      <c r="K212" s="48"/>
      <c r="L212" s="48"/>
    </row>
    <row r="213" spans="2:13" s="1" customFormat="1" x14ac:dyDescent="0.25">
      <c r="B213" s="5" t="s">
        <v>181</v>
      </c>
      <c r="C213" s="108" t="s">
        <v>321</v>
      </c>
      <c r="D213" s="102"/>
      <c r="E213" s="108" t="s">
        <v>326</v>
      </c>
      <c r="F213" s="108"/>
      <c r="G213" s="73" t="s">
        <v>323</v>
      </c>
      <c r="J213"/>
      <c r="K213" s="48"/>
      <c r="L213" s="48"/>
      <c r="M213" s="11"/>
    </row>
    <row r="214" spans="2:13" s="1" customFormat="1" x14ac:dyDescent="0.25">
      <c r="B214" s="5"/>
      <c r="C214" s="101" t="s">
        <v>182</v>
      </c>
      <c r="D214" s="101"/>
      <c r="E214" s="101" t="s">
        <v>183</v>
      </c>
      <c r="F214" s="101"/>
      <c r="G214" s="68" t="s">
        <v>184</v>
      </c>
      <c r="J214"/>
      <c r="K214" s="48"/>
      <c r="L214" s="48"/>
      <c r="M214" s="11"/>
    </row>
    <row r="215" spans="2:13" x14ac:dyDescent="0.25">
      <c r="K215" s="48"/>
      <c r="L215" s="48"/>
    </row>
    <row r="216" spans="2:13" s="1" customFormat="1" x14ac:dyDescent="0.25">
      <c r="B216" s="2" t="str">
        <f>C32</f>
        <v>« 12 » июля 2021 г.</v>
      </c>
      <c r="J216"/>
      <c r="K216" s="48"/>
      <c r="L216" s="48"/>
      <c r="M216" s="11"/>
    </row>
    <row r="217" spans="2:13" x14ac:dyDescent="0.25">
      <c r="K217" s="48"/>
      <c r="L217" s="48"/>
    </row>
    <row r="219" spans="2:13" x14ac:dyDescent="0.25">
      <c r="B219" s="2" t="s">
        <v>290</v>
      </c>
      <c r="D219" s="1" t="s">
        <v>291</v>
      </c>
      <c r="F219" s="56">
        <f>F179-F182-F186</f>
        <v>2800000</v>
      </c>
      <c r="G219" s="56">
        <f>G179-G182-G186</f>
        <v>0</v>
      </c>
      <c r="H219" s="56">
        <f>H179-H182-H186</f>
        <v>0</v>
      </c>
      <c r="I219" s="56">
        <f>I179-I182-I186</f>
        <v>0</v>
      </c>
    </row>
    <row r="220" spans="2:13" x14ac:dyDescent="0.25">
      <c r="D220" s="57">
        <v>26500</v>
      </c>
      <c r="F220" s="56">
        <f>F200-F201-F202-F203</f>
        <v>0</v>
      </c>
      <c r="G220" s="56">
        <f>G200-G201-G202-G203</f>
        <v>0</v>
      </c>
      <c r="H220" s="56">
        <f>H200-H201-H202-H203</f>
        <v>0</v>
      </c>
      <c r="I220" s="56">
        <f>I200-I201-I202-I203</f>
        <v>0</v>
      </c>
    </row>
    <row r="221" spans="2:13" x14ac:dyDescent="0.25">
      <c r="D221" s="57">
        <v>26600</v>
      </c>
      <c r="F221" s="56">
        <f>F204-F205-F206-F207</f>
        <v>0</v>
      </c>
      <c r="G221" s="56">
        <f>G204-G205-G206-G207</f>
        <v>0</v>
      </c>
      <c r="H221" s="56">
        <f>H204-H205-H206-H207</f>
        <v>0</v>
      </c>
      <c r="I221" s="56">
        <f>I204-I205-I206-I207</f>
        <v>0</v>
      </c>
    </row>
    <row r="222" spans="2:13" x14ac:dyDescent="0.25">
      <c r="D222" s="58">
        <v>26000</v>
      </c>
      <c r="E222" s="59"/>
      <c r="F222" s="60">
        <f>F179-F180-F181-F182-F186</f>
        <v>0</v>
      </c>
      <c r="G222" s="60">
        <f>G179-G180-G181-G182-G186</f>
        <v>0</v>
      </c>
      <c r="H222" s="60">
        <f>H179-H180-H181-H182-H186</f>
        <v>0</v>
      </c>
      <c r="I222" s="60">
        <f>I179-I180-I181-I182-I186</f>
        <v>0</v>
      </c>
    </row>
    <row r="225" spans="2:46" x14ac:dyDescent="0.25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110" t="s">
        <v>292</v>
      </c>
      <c r="AP225" s="110"/>
      <c r="AQ225" s="110"/>
      <c r="AR225" s="110"/>
      <c r="AS225" s="110"/>
      <c r="AT225" s="110"/>
    </row>
  </sheetData>
  <mergeCells count="55">
    <mergeCell ref="I32:I33"/>
    <mergeCell ref="G34:H35"/>
    <mergeCell ref="I34:I35"/>
    <mergeCell ref="AO225:AT225"/>
    <mergeCell ref="M58:M59"/>
    <mergeCell ref="B174:I174"/>
    <mergeCell ref="E176:E177"/>
    <mergeCell ref="F176:I176"/>
    <mergeCell ref="B176:B177"/>
    <mergeCell ref="I38:I39"/>
    <mergeCell ref="C36:F36"/>
    <mergeCell ref="H36:H37"/>
    <mergeCell ref="I36:I37"/>
    <mergeCell ref="G38:H39"/>
    <mergeCell ref="H40:H41"/>
    <mergeCell ref="I40:I41"/>
    <mergeCell ref="C213:D213"/>
    <mergeCell ref="E213:F213"/>
    <mergeCell ref="C214:D214"/>
    <mergeCell ref="E214:F214"/>
    <mergeCell ref="C210:D210"/>
    <mergeCell ref="F210:G210"/>
    <mergeCell ref="C211:D211"/>
    <mergeCell ref="F211:G211"/>
    <mergeCell ref="A176:A177"/>
    <mergeCell ref="C176:C177"/>
    <mergeCell ref="D176:D177"/>
    <mergeCell ref="H42:H44"/>
    <mergeCell ref="I42:I44"/>
    <mergeCell ref="H45:H46"/>
    <mergeCell ref="I45:I46"/>
    <mergeCell ref="B53:I53"/>
    <mergeCell ref="B55:B56"/>
    <mergeCell ref="C55:C56"/>
    <mergeCell ref="D55:D56"/>
    <mergeCell ref="E55:E56"/>
    <mergeCell ref="F55:I55"/>
    <mergeCell ref="C43:F43"/>
    <mergeCell ref="B44:F44"/>
    <mergeCell ref="B27:I27"/>
    <mergeCell ref="B26:I26"/>
    <mergeCell ref="C35:F35"/>
    <mergeCell ref="G20:H20"/>
    <mergeCell ref="G4:I4"/>
    <mergeCell ref="G5:I5"/>
    <mergeCell ref="G6:I6"/>
    <mergeCell ref="G8:I8"/>
    <mergeCell ref="G9:I9"/>
    <mergeCell ref="G11:H11"/>
    <mergeCell ref="G13:I13"/>
    <mergeCell ref="G14:I14"/>
    <mergeCell ref="G15:I15"/>
    <mergeCell ref="G17:I17"/>
    <mergeCell ref="G18:I18"/>
    <mergeCell ref="H32:H33"/>
  </mergeCells>
  <pageMargins left="0" right="0" top="0" bottom="0" header="0" footer="0"/>
  <pageSetup paperSize="9" scale="61" fitToHeight="0" orientation="portrait" r:id="rId1"/>
  <rowBreaks count="2" manualBreakCount="2">
    <brk id="52" max="8" man="1"/>
    <brk id="1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Бланк от 18.09.19 2455</vt:lpstr>
      <vt:lpstr>Форма</vt:lpstr>
      <vt:lpstr>'Бланк от 18.09.19 2455'!Область_печати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admin</cp:lastModifiedBy>
  <cp:lastPrinted>2021-07-12T04:10:08Z</cp:lastPrinted>
  <dcterms:created xsi:type="dcterms:W3CDTF">2019-12-31T06:20:24Z</dcterms:created>
  <dcterms:modified xsi:type="dcterms:W3CDTF">2021-07-12T05:04:44Z</dcterms:modified>
</cp:coreProperties>
</file>